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autoCompressPictures="0"/>
  <mc:AlternateContent xmlns:mc="http://schemas.openxmlformats.org/markup-compatibility/2006">
    <mc:Choice Requires="x15">
      <x15ac:absPath xmlns:x15ac="http://schemas.microsoft.com/office/spreadsheetml/2010/11/ac" url="E:\Allied Metal\Conflict Minerals\"/>
    </mc:Choice>
  </mc:AlternateContent>
  <xr:revisionPtr revIDLastSave="0" documentId="8_{BE7ACF50-8673-4ED0-990B-349C58FD75F6}"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0" yWindow="0" windowWidth="19200" windowHeight="162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<sst xmlns="http://schemas.openxmlformats.org/spreadsheetml/2006/main" count="23021" uniqueCount="19210">
  <si>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</si>
  <si>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</si>
  <si>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</si>
  <si>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</si>
  <si>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</si>
  <si>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</si>
  <si>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</si>
  <si>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</si>
  <si>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</si>
  <si>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</si>
  <si>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</si>
  <si>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</si>
  <si>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</si>
  <si>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</si>
  <si>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</si>
  <si>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</si>
  <si>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</si>
  <si>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</si>
  <si>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</si>
  <si>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</si>
  <si>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</si>
  <si>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</si>
  <si>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</si>
  <si>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</si>
  <si>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</si>
  <si>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</si>
  <si>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</si>
  <si>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</si>
  <si>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</si>
  <si>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</si>
  <si>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</si>
  <si>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</si>
  <si>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</si>
  <si>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</si>
  <si>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</si>
  <si>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</si>
  <si>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</si>
  <si>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</si>
  <si>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</si>
  <si>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</si>
  <si>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</si>
  <si>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</si>
  <si>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</si>
  <si>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</si>
  <si>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</si>
  <si>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</si>
  <si>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</si>
  <si>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</si>
  <si>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</si>
  <si>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</si>
  <si>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</si>
  <si>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</si>
  <si>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</si>
  <si>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</si>
  <si>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</si>
  <si>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</si>
  <si>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</si>
  <si>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</si>
  <si>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</si>
  <si>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</si>
  <si>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</si>
  <si>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</si>
  <si>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</si>
  <si>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</si>
  <si>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</si>
  <si>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</si>
  <si>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</si>
  <si>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</si>
  <si>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</si>
  <si>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</si>
  <si>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</si>
  <si>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</si>
  <si>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</si>
  <si>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</si>
  <si>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</si>
  <si>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</si>
  <si>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</si>
  <si>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</si>
  <si>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</si>
  <si>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</si>
  <si>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</si>
  <si>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</si>
  <si>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</si>
  <si>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</si>
  <si>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</si>
  <si>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</si>
  <si>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</si>
  <si>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</si>
  <si>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</si>
  <si>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</si>
  <si>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</si>
  <si>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</si>
  <si>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</si>
  <si>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</si>
  <si>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</si>
  <si>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</si>
  <si>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</si>
  <si>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</si>
  <si>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</si>
  <si>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</si>
  <si>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</si>
  <si>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</si>
  <si>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</si>
  <si>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</si>
  <si>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</si>
  <si>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</si>
  <si>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</si>
  <si>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</si>
  <si>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</si>
  <si>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</si>
  <si>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</si>
  <si>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</si>
  <si>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</si>
  <si>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</si>
  <si>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</si>
  <si>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</si>
  <si>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</si>
  <si>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</si>
  <si>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</si>
  <si>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</si>
  <si>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</si>
  <si>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</si>
  <si>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</si>
  <si>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</si>
  <si>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</si>
  <si>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</si>
  <si>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</si>
  <si>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</si>
  <si>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</si>
  <si>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</si>
  <si>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</si>
  <si>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</si>
  <si>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</si>
  <si>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</si>
  <si>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</si>
  <si>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</si>
  <si>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</si>
  <si>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</si>
  <si>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</si>
  <si>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</si>
  <si>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</si>
  <si>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</si>
  <si>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</si>
  <si>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</si>
  <si>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</si>
  <si>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</si>
  <si>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</si>
  <si>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</si>
  <si>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</si>
  <si>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</si>
  <si>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</si>
  <si>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</si>
  <si>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</si>
  <si>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</si>
  <si>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</si>
  <si>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</si>
  <si>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</si>
  <si>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</si>
  <si>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</si>
  <si>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</si>
  <si>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</si>
  <si>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</si>
  <si>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</si>
  <si>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</si>
  <si>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</si>
  <si>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</si>
  <si>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</si>
  <si>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</si>
  <si>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</si>
  <si>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</si>
  <si>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</si>
  <si>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</si>
  <si>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</si>
  <si>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</si>
  <si>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</si>
  <si>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</si>
  <si>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</si>
  <si>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</si>
  <si>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</si>
  <si>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</si>
  <si>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</si>
  <si>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</si>
  <si>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</si>
  <si>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</si>
  <si>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</si>
  <si>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</si>
  <si>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</si>
  <si>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</si>
  <si>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</si>
  <si>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</si>
  <si>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</si>
  <si>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</si>
  <si>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</si>
  <si>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</si>
  <si>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</si>
  <si>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</si>
  <si>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</si>
  <si>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</si>
  <si>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</si>
  <si>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</si>
  <si>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</si>
  <si>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</si>
  <si>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</si>
  <si>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</si>
  <si>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</si>
  <si>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</si>
  <si>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</si>
  <si>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</si>
  <si>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</si>
  <si>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</si>
  <si>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</si>
  <si>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</si>
  <si>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</si>
  <si>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</si>
  <si>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</si>
  <si>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</si>
  <si>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</si>
  <si>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</si>
  <si>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</si>
  <si>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</si>
  <si>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</si>
  <si>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</si>
  <si>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</si>
  <si>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</si>
  <si>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</si>
  <si>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</si>
  <si>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</si>
  <si>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</si>
  <si>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</si>
  <si>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</si>
  <si>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</si>
  <si>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</si>
  <si>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</si>
  <si>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</si>
  <si>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</si>
  <si>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</si>
  <si>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</si>
  <si>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</si>
  <si>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</si>
  <si>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</si>
  <si>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</si>
  <si>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</si>
  <si>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</si>
  <si>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</si>
  <si>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</si>
  <si>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</si>
  <si>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</si>
  <si>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</si>
  <si>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</si>
  <si>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</si>
  <si>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</si>
  <si>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</si>
  <si>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</si>
  <si>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</si>
  <si>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</si>
  <si>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</si>
  <si>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</si>
  <si>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</si>
  <si>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</si>
  <si>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</si>
  <si>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</si>
  <si>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</si>
  <si>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</si>
  <si>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</si>
  <si>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</si>
  <si>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</si>
  <si>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</si>
  <si>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</si>
  <si>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</si>
  <si>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</si>
  <si>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</si>
  <si>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</si>
  <si>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</si>
  <si>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</si>
  <si>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</si>
  <si>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</si>
  <si>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</si>
  <si>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</si>
  <si>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</si>
  <si>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</si>
  <si>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</si>
  <si>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</si>
  <si>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</si>
  <si>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</si>
  <si>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</si>
  <si>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</si>
  <si>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</si>
  <si>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</si>
  <si>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</si>
  <si>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</si>
  <si>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</si>
  <si>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</si>
  <si>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</si>
  <si>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</si>
  <si>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</si>
  <si>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</si>
  <si>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</si>
  <si>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</si>
  <si>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</si>
  <si>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</si>
  <si>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</si>
  <si>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</si>
  <si>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</si>
  <si>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</si>
  <si>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</si>
  <si>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</si>
  <si>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</si>
  <si>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</si>
  <si>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</si>
  <si>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</si>
  <si>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</si>
  <si>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</si>
  <si>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</si>
  <si>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</si>
  <si>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</si>
  <si>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</si>
  <si>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</si>
  <si>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</si>
  <si>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</si>
  <si>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</si>
  <si>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</si>
  <si>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</si>
  <si>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</si>
  <si>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</si>
  <si>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</si>
  <si>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</si>
  <si>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</si>
  <si>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</si>
  <si>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</si>
  <si>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</si>
  <si>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</si>
  <si>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</si>
  <si>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</si>
  <si>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</si>
  <si>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</si>
  <si>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</si>
  <si>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</si>
  <si>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</si>
  <si>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</si>
  <si>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</si>
  <si>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</si>
  <si>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</si>
  <si>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</si>
  <si>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</si>
  <si>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</si>
  <si>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</si>
  <si>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</si>
  <si>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</si>
  <si>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</si>
  <si>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</si>
  <si>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</si>
  <si>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</si>
  <si>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</si>
  <si>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</si>
  <si>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</si>
  <si>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</si>
  <si>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</si>
  <si>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</si>
  <si>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</si>
  <si>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</si>
  <si>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</si>
  <si>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</si>
  <si>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</si>
  <si>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</si>
  <si>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</si>
  <si>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</si>
  <si>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</si>
  <si>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</si>
  <si>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</si>
  <si>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</si>
  <si>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</si>
  <si>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</si>
  <si>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</si>
  <si>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</si>
  <si>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</si>
  <si>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</si>
  <si>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</si>
  <si>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</si>
  <si>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</si>
  <si>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</si>
  <si>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</si>
  <si>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</si>
  <si>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</si>
  <si>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</si>
  <si>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</si>
  <si>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</si>
  <si>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</si>
  <si>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</si>
  <si>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</si>
  <si>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</si>
  <si>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</si>
  <si>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</si>
  <si>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</si>
  <si>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</si>
  <si>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</si>
  <si>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</si>
  <si>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</si>
  <si>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</si>
  <si>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6"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</si>
  <si>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</si>
  <si>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</si>
  <si>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</si>
  <si>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</si>
  <si>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</si>
  <si>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</si>
  <si>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</si>
  <si>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</si>
  <si>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</si>
  <si>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</si>
  <si>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</si>
  <si>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</si>
  <si>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</si>
  <si>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</si>
  <si>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</si>
  <si>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</si>
  <si>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</si>
  <si>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</si>
  <si>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</si>
  <si>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</si>
  <si>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</si>
  <si>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</si>
  <si>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</si>
  <si>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</si>
  <si>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</si>
  <si>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</si>
  <si>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</si>
  <si>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</si>
  <si>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</si>
  <si>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</si>
  <si>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</si>
  <si>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</si>
  <si>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</si>
  <si>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</si>
  <si>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</si>
  <si>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</si>
  <si>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</si>
  <si>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</si>
  <si>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</si>
  <si>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</si>
  <si>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</si>
  <si>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</si>
  <si>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</si>
  <si>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</si>
  <si>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</si>
  <si>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</si>
  <si>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</si>
  <si>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</si>
  <si>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</si>
  <si>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</si>
  <si>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</si>
  <si>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</si>
  <si>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</si>
  <si>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</si>
  <si>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</si>
  <si>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</si>
  <si>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</si>
  <si>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</si>
  <si>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</si>
  <si>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</si>
  <si>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</si>
  <si>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</si>
  <si>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</si>
  <si>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</si>
  <si>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</si>
  <si>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</si>
  <si>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</si>
  <si>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</si>
  <si>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</si>
  <si>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</si>
  <si>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</si>
  <si>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</si>
  <si>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</si>
  <si>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</si>
  <si>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</si>
  <si>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</si>
  <si>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</si>
  <si>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</si>
  <si>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</si>
  <si>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</si>
  <si>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</si>
  <si>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</si>
  <si>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</si>
  <si>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</si>
  <si>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</si>
  <si>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</si>
  <si>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</si>
  <si>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</si>
  <si>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</si>
  <si>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</si>
  <si>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</si>
  <si>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</si>
  <si>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</si>
  <si>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</si>
  <si>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</si>
  <si>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</si>
  <si>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</si>
  <si>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</si>
  <si>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</si>
  <si>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</si>
  <si>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</si>
  <si>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</si>
  <si>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</si>
  <si>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</si>
  <si>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</si>
  <si>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</si>
  <si>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</si>
  <si>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</si>
  <si>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</si>
  <si>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</si>
  <si>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</si>
  <si>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</si>
  <si>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</si>
  <si>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</si>
  <si>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</si>
  <si>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</si>
  <si>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</si>
  <si>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</si>
  <si>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</si>
  <si>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</si>
  <si>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</si>
  <si>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</si>
  <si>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</si>
  <si>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</si>
  <si>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</si>
  <si>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</si>
  <si>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</si>
  <si>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</si>
  <si>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</si>
  <si>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</si>
  <si>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</si>
  <si>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</si>
  <si>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</si>
  <si>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</si>
  <si>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</si>
  <si>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</si>
  <si>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</si>
  <si>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</si>
  <si>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</si>
  <si>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</si>
  <si>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</si>
  <si>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</si>
  <si>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</si>
  <si>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</si>
  <si>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</si>
  <si>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</si>
  <si>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</si>
  <si>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</si>
  <si>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</si>
  <si>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</si>
  <si>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</si>
  <si>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</si>
  <si>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</si>
  <si>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</si>
  <si>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</si>
  <si>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</si>
  <si>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</si>
  <si>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</si>
  <si>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</si>
  <si>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</si>
  <si>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</si>
  <si>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6"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</si>
  <si>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</si>
  <si>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</si>
  <si>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</si>
  <si>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</si>
  <si>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</si>
  <si>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</si>
  <si>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</si>
  <si>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</si>
  <si>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</si>
  <si>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</si>
  <si>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</si>
  <si>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</si>
  <si>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</si>
  <si>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</si>
  <si>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</si>
  <si>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</si>
  <si>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</si>
  <si>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</si>
  <si>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</si>
  <si>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</si>
  <si>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</si>
  <si>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</si>
  <si>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</si>
  <si>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</si>
  <si>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</si>
  <si>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</si>
  <si>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</si>
  <si>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</si>
  <si>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</si>
  <si>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</si>
  <si>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</si>
  <si>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</si>
  <si>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</si>
  <si>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</si>
  <si>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</si>
  <si>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</si>
  <si>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</si>
  <si>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</si>
  <si>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</si>
  <si>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</si>
  <si>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</si>
  <si>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</si>
  <si>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</si>
  <si>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</si>
  <si>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</si>
  <si>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</si>
  <si>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</si>
  <si>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</si>
  <si>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</si>
  <si>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</si>
  <si>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</si>
  <si>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</si>
  <si>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</si>
  <si>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</si>
  <si>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</si>
  <si>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</si>
  <si>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</si>
  <si>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</si>
  <si>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</si>
  <si>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</si>
  <si>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</si>
  <si>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</si>
  <si>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</si>
  <si>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</si>
  <si>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</si>
  <si>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</si>
  <si>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</si>
  <si>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</si>
  <si>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</si>
  <si>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</si>
  <si>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</si>
  <si>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</si>
  <si>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</si>
  <si>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</si>
  <si>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</si>
  <si>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</si>
  <si>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</si>
  <si>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</si>
  <si>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</si>
  <si>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</si>
  <si>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</si>
  <si>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</si>
  <si>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</si>
  <si>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</si>
  <si>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</si>
  <si>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</si>
  <si>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</si>
  <si>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</si>
  <si>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</si>
  <si>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</si>
  <si>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</si>
  <si>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</si>
  <si>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</si>
  <si>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</si>
  <si>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</si>
  <si>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</si>
  <si>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</si>
  <si>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</si>
  <si>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</si>
  <si>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</si>
  <si>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</si>
  <si>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</si>
  <si>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</si>
  <si>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</si>
  <si>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</si>
  <si>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</si>
  <si>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</si>
  <si>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</si>
  <si>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</si>
  <si>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</si>
  <si>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</si>
  <si>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</si>
  <si>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</si>
  <si>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</si>
  <si>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</si>
  <si>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</si>
  <si>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</si>
  <si>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</si>
  <si>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</si>
  <si>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</si>
  <si>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</si>
  <si>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</si>
  <si>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</si>
  <si>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</si>
  <si>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</si>
  <si>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</si>
  <si>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</si>
  <si>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</si>
  <si>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</si>
  <si>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</si>
  <si>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</si>
  <si>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</si>
  <si>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</si>
  <si>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</si>
  <si>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</si>
  <si>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</si>
  <si>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</si>
  <si>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</si>
  <si>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</si>
  <si>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</si>
  <si>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</si>
  <si>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</si>
  <si>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</si>
  <si>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</si>
  <si>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</si>
  <si>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</si>
  <si>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</si>
  <si>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</si>
  <si>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</si>
  <si>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</si>
  <si>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</si>
  <si>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</si>
  <si>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</si>
  <si>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</si>
  <si>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</si>
  <si>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</si>
  <si>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</si>
  <si>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</si>
  <si>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</si>
  <si>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</si>
  <si>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</si>
  <si>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</si>
  <si>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</si>
  <si>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</si>
  <si>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</si>
  <si>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</si>
  <si>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</si>
  <si>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</si>
  <si>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</si>
  <si>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</si>
  <si>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</si>
  <si>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</si>
  <si>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</si>
  <si>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</si>
  <si>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</si>
  <si>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</si>
  <si>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</si>
  <si>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</si>
  <si>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</si>
  <si>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</si>
  <si>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</si>
  <si>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</si>
  <si>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</si>
  <si>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</si>
  <si>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</si>
  <si>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</si>
  <si>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</si>
  <si>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</si>
  <si>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</si>
  <si>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</si>
  <si>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</si>
  <si>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</si>
  <si>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</si>
  <si>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</si>
  <si>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</si>
  <si>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</si>
  <si>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</si>
  <si>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</si>
  <si>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</si>
  <si>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</si>
  <si>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</si>
  <si>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</si>
  <si>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</si>
  <si>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</si>
  <si>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</si>
  <si>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</si>
  <si>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</si>
  <si>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</si>
  <si>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</si>
  <si>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</si>
  <si>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</si>
  <si>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</si>
  <si>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</si>
  <si>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</si>
  <si>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</si>
  <si>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</si>
  <si>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</si>
  <si>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</si>
  <si>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</si>
  <si>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</si>
  <si>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</si>
  <si>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</si>
  <si>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</si>
  <si>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</si>
  <si>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</si>
  <si>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</si>
  <si>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</si>
  <si>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</si>
  <si>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</si>
  <si>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</si>
  <si>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</si>
  <si>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</si>
  <si>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</si>
  <si>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</si>
  <si>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</si>
  <si>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</si>
  <si>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</si>
  <si>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</si>
  <si>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</si>
  <si>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</si>
  <si>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</si>
  <si>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</si>
  <si>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</si>
  <si>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</si>
  <si>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</si>
  <si>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</si>
  <si>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</si>
  <si>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</si>
  <si>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</si>
  <si>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</si>
  <si>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</si>
  <si>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</si>
  <si>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</si>
  <si>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</si>
  <si>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</si>
  <si>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</si>
  <si>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</si>
  <si>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</si>
  <si>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</si>
  <si>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</si>
  <si>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</si>
  <si>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</si>
  <si>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</si>
  <si>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</si>
  <si>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</si>
  <si>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</si>
  <si>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</si>
  <si>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</si>
  <si>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</si>
  <si>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</si>
  <si>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</si>
  <si>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</si>
  <si>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</si>
  <si>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</si>
  <si>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</si>
  <si>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</si>
  <si>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</si>
  <si>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</si>
  <si>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</si>
  <si>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</si>
  <si>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</si>
  <si>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</si>
  <si>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</si>
  <si>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</si>
  <si>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</si>
  <si>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</si>
  <si>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</si>
  <si>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</si>
  <si>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</si>
  <si>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</si>
  <si>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</si>
  <si>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</si>
  <si>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</si>
  <si>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</si>
  <si>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</si>
  <si>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</si>
  <si>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</si>
  <si>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</si>
  <si>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</si>
  <si>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</si>
  <si>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</si>
  <si>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</si>
  <si>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</si>
  <si>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</si>
  <si>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</si>
  <si>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</si>
  <si>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</si>
  <si>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</si>
  <si>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</si>
  <si>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</si>
  <si>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</si>
  <si>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</si>
  <si>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</si>
  <si>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</si>
  <si>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</si>
  <si>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</si>
  <si>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</si>
  <si>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</si>
  <si>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</si>
  <si>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</si>
  <si>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</si>
  <si>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</si>
  <si>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</si>
  <si>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</si>
  <si>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</si>
  <si>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</si>
  <si>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</si>
  <si>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</si>
  <si>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</si>
  <si>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</si>
  <si>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</si>
  <si>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</si>
  <si>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</si>
  <si>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</si>
  <si>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</si>
  <si>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</si>
  <si>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</si>
  <si>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</si>
  <si>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</si>
  <si>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</si>
  <si>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</si>
  <si>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</si>
  <si>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</si>
  <si>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</si>
  <si>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</si>
  <si>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</si>
  <si>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</si>
  <si>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</si>
  <si>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</si>
  <si>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</si>
  <si>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</si>
  <si>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</si>
  <si>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</si>
  <si>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</si>
  <si>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</si>
  <si>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</si>
  <si>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</si>
  <si>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</si>
  <si>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</si>
  <si>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</si>
  <si>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</si>
  <si>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</si>
  <si>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</si>
  <si>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</si>
  <si>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</si>
  <si>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</si>
  <si>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</si>
  <si>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</si>
  <si>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</si>
  <si>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</si>
  <si>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</si>
  <si>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</si>
  <si>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</si>
  <si>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</si>
  <si>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</si>
  <si>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</si>
  <si>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</si>
  <si>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</si>
  <si>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</si>
  <si>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</si>
  <si>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</si>
  <si>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</si>
  <si>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</si>
  <si>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</si>
  <si>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</si>
  <si>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</si>
  <si>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</si>
  <si>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</si>
  <si>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</si>
  <si>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</si>
  <si>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</si>
  <si>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</si>
  <si>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</si>
  <si>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</si>
  <si>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</si>
  <si>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</si>
  <si>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</si>
  <si>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</si>
  <si>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</si>
  <si>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</si>
  <si>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</si>
  <si>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</si>
  <si>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</si>
  <si>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</si>
  <si>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</si>
  <si>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</si>
  <si>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</si>
  <si>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</si>
  <si>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</si>
  <si>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</si>
  <si>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</si>
  <si>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</si>
  <si>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</si>
  <si>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</si>
  <si>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</si>
  <si>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</si>
  <si>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</si>
  <si>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</si>
  <si>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</si>
  <si>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</si>
  <si>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1"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</si>
  <si>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</si>
  <si>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</si>
  <si>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</si>
  <si>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</si>
  <si>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</si>
  <si>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</si>
  <si>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</si>
  <si>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</si>
  <si>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</si>
  <si>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</si>
  <si>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</si>
  <si>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</si>
  <si>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</si>
  <si>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</si>
  <si>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</si>
  <si>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</si>
  <si>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</si>
  <si>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</si>
  <si>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</si>
  <si>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</si>
  <si>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</si>
  <si>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</si>
  <si>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</si>
  <si>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</si>
  <si>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</si>
  <si>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</si>
  <si>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</si>
  <si>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</si>
  <si>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</si>
  <si>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</si>
  <si>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</si>
  <si>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</si>
  <si>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</si>
  <si>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</si>
  <si>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</si>
  <si>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</si>
  <si>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</si>
  <si>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</si>
  <si>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</si>
  <si>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</si>
  <si>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</si>
  <si>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</si>
  <si>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</si>
  <si>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</si>
  <si>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</si>
  <si>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</si>
  <si>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</si>
  <si>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</si>
  <si>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</si>
  <si>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</si>
  <si>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</si>
  <si>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</si>
  <si>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</si>
  <si>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</si>
  <si>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</si>
  <si>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</si>
  <si>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</si>
  <si>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</si>
  <si>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</si>
  <si>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</si>
  <si>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</si>
  <si>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</si>
  <si>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</si>
  <si>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</si>
  <si>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</si>
  <si>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</si>
  <si>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</si>
  <si>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</si>
  <si>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</si>
  <si>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</si>
  <si>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</si>
  <si>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</si>
  <si>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</si>
  <si>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</si>
  <si>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</si>
  <si>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</si>
  <si>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</si>
  <si>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</si>
  <si>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</si>
  <si>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</si>
  <si>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</si>
  <si>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</si>
  <si>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</si>
  <si>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</si>
  <si>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</si>
  <si>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</si>
  <si>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</si>
  <si>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</si>
  <si>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</si>
  <si>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</si>
  <si>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</si>
  <si>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</si>
  <si>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</si>
  <si>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</si>
  <si>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</si>
  <si>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</si>
  <si>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</si>
  <si>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</si>
  <si>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</si>
  <si>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</si>
  <si>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</si>
  <si>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</si>
  <si>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</si>
  <si>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</si>
  <si>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</si>
  <si>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</si>
  <si>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</si>
  <si>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</si>
  <si>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</si>
  <si>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</si>
  <si>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</si>
  <si>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</si>
  <si>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</si>
  <si>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</si>
  <si>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</si>
  <si>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</si>
  <si>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</si>
  <si>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</si>
  <si>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</si>
  <si>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</si>
  <si>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</si>
  <si>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</si>
  <si>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</si>
  <si>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</si>
  <si>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</si>
  <si>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</si>
  <si>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</si>
  <si>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</si>
  <si>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</si>
  <si>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</si>
  <si>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</si>
  <si>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</si>
  <si>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</si>
  <si>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</si>
  <si>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</si>
  <si>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</si>
  <si>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</si>
  <si>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</si>
  <si>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</si>
  <si>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</si>
  <si>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</si>
  <si>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</si>
  <si>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</si>
  <si>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</si>
  <si>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</si>
  <si>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</si>
  <si>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</si>
  <si>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</si>
  <si>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</si>
  <si>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</si>
  <si>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</si>
  <si>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</si>
  <si>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</si>
  <si>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</si>
  <si>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</si>
  <si>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</si>
  <si>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</si>
  <si>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</si>
  <si>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</si>
  <si>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</si>
  <si>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</si>
  <si>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</si>
  <si>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</si>
  <si>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</si>
  <si>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</si>
  <si>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</si>
  <si>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</si>
  <si>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</si>
  <si>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</si>
  <si>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</si>
  <si>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</si>
  <si>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</si>
  <si>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</si>
  <si>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</si>
  <si>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</si>
  <si>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</si>
  <si>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</si>
  <si>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</si>
  <si>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</si>
  <si>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</si>
  <si>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</si>
  <si>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</si>
  <si>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</si>
  <si>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</si>
  <si>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</si>
  <si>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</si>
  <si>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</si>
  <si>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</si>
  <si>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</si>
  <si>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</si>
  <si>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</si>
  <si>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</si>
  <si>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</si>
  <si>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</si>
  <si>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</si>
  <si>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</si>
  <si>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</si>
  <si>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</si>
  <si>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</si>
  <si>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</si>
  <si>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</si>
  <si>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</si>
  <si>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</si>
  <si>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</si>
  <si>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</si>
  <si>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</si>
  <si>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</si>
  <si>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</si>
  <si>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</si>
  <si>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</si>
  <si>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</si>
  <si>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</si>
  <si>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</si>
  <si>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</si>
  <si>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</si>
  <si>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</si>
  <si>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</si>
  <si>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</si>
  <si>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</si>
  <si>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</si>
  <si>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</si>
  <si>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</si>
  <si>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</si>
  <si>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</si>
  <si>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</si>
  <si>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</si>
  <si>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</si>
  <si>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</si>
  <si>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</si>
  <si>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</si>
  <si>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</si>
  <si>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</si>
  <si>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</si>
  <si>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</si>
  <si>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</si>
  <si>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</si>
  <si>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</si>
  <si>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</si>
  <si>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</si>
  <si>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</si>
  <si>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</si>
  <si>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</si>
  <si>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</si>
  <si>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</si>
  <si>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</si>
  <si>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</si>
  <si>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</si>
  <si>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</si>
  <si>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</si>
  <si>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</si>
  <si>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</si>
  <si>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</si>
  <si>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</si>
  <si>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</si>
  <si>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</si>
  <si>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</si>
  <si>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</si>
  <si>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</si>
  <si>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</si>
  <si>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</si>
  <si>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</si>
  <si>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</si>
  <si>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</si>
  <si>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</si>
  <si>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</si>
  <si>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</si>
  <si>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</si>
  <si>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</si>
  <si>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</si>
  <si>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</si>
  <si>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</si>
  <si>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</si>
  <si>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</si>
  <si>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</si>
  <si>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</si>
  <si>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</si>
  <si>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</si>
  <si>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</si>
  <si>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</si>
  <si>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</si>
  <si>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</si>
  <si>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</si>
  <si>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</si>
  <si>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</si>
  <si>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</si>
  <si>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</si>
  <si>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</si>
  <si>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</si>
  <si>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</si>
  <si>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</si>
  <si>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</si>
  <si>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</si>
  <si>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</si>
  <si>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</si>
  <si>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</si>
  <si>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</si>
  <si>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</si>
  <si>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</si>
  <si>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</si>
  <si>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</si>
  <si>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</si>
  <si>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</si>
  <si>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</si>
  <si>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</si>
  <si>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</si>
  <si>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</si>
  <si>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</si>
  <si>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</si>
  <si>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</si>
  <si>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</si>
  <si>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</si>
  <si>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</si>
  <si>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</si>
  <si>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</si>
  <si>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</si>
  <si>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</si>
  <si>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</si>
  <si>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</si>
  <si>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</si>
  <si>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</si>
  <si>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</si>
  <si>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</si>
  <si>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</si>
  <si>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</si>
  <si>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</si>
  <si>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</si>
  <si>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</si>
  <si>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</si>
  <si>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</si>
  <si>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</si>
  <si>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</si>
  <si>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</si>
  <si>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</si>
  <si>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</si>
  <si>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</si>
  <si>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</si>
  <si>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</si>
  <si>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</si>
  <si>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</si>
  <si>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</si>
  <si>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</si>
  <si>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</si>
  <si>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</si>
  <si>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</si>
  <si>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</si>
  <si>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</si>
  <si>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</si>
  <si>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</si>
  <si>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</si>
  <si>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</si>
  <si>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</si>
  <si>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</si>
  <si>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</si>
  <si>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</si>
  <si>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</si>
  <si>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</si>
  <si>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</si>
  <si>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</si>
  <si>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</si>
  <si>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</si>
  <si>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</si>
  <si>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</si>
  <si>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</si>
  <si>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</si>
  <si>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</si>
  <si>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</si>
  <si>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</si>
  <si>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</si>
  <si>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</si>
  <si>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</si>
  <si>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</si>
  <si>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</si>
  <si>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</si>
  <si>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</si>
  <si>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</si>
  <si>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</si>
  <si>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</si>
  <si>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</si>
  <si>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</si>
  <si>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</si>
  <si>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</si>
  <si>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</si>
  <si>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</si>
  <si>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</si>
  <si>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</si>
  <si>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</si>
  <si>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</si>
  <si>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</si>
  <si>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</si>
  <si>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</si>
  <si>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</si>
  <si>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</si>
  <si>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</si>
  <si>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</si>
  <si>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</si>
  <si>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</si>
  <si>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</si>
  <si>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</si>
  <si>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</si>
  <si>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</si>
  <si>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</si>
  <si>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</si>
  <si>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</si>
  <si>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</si>
  <si>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</si>
  <si>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</si>
  <si>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</si>
  <si>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</si>
  <si>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</si>
  <si>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</si>
  <si>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</si>
  <si>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</si>
  <si>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</si>
  <si>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</si>
  <si>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</si>
  <si>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</si>
  <si>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</si>
  <si>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</si>
  <si>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</si>
  <si>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</si>
  <si>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</si>
  <si>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</si>
  <si>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</si>
  <si>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</si>
  <si>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</si>
  <si>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</si>
  <si>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</si>
  <si>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</si>
  <si>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</si>
  <si>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</si>
  <si>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</si>
  <si>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</si>
  <si>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</si>
  <si>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</si>
  <si>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</si>
  <si>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</si>
  <si>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</si>
  <si>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</si>
  <si>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</si>
  <si>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</si>
  <si>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</si>
  <si>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</si>
  <si>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</si>
  <si>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</si>
  <si>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</si>
  <si>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</si>
  <si>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</si>
  <si>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</si>
  <si>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</si>
  <si>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</si>
  <si>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</si>
  <si>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</si>
  <si>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</si>
  <si>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</si>
  <si>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</si>
  <si>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</si>
  <si>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</si>
  <si>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</si>
  <si>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</si>
  <si>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</si>
  <si>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</si>
  <si>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</si>
  <si>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</si>
  <si>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</si>
  <si>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</si>
  <si>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</si>
  <si>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</si>
  <si>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</si>
  <si>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</si>
  <si>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</si>
  <si>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</si>
  <si>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</si>
  <si>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</si>
  <si>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</si>
  <si>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</si>
  <si>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</si>
  <si>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</si>
  <si>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</si>
  <si>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</si>
  <si>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</si>
  <si>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</si>
  <si>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</si>
  <si>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</si>
  <si>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</si>
  <si>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</si>
  <si>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</si>
  <si>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</si>
  <si>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</si>
  <si>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</si>
  <si>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</si>
  <si>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</si>
  <si>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</si>
  <si>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</si>
  <si>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</si>
  <si>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</si>
  <si>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</si>
  <si>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</si>
  <si>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</si>
  <si>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</si>
  <si>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</si>
  <si>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</si>
  <si>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</si>
  <si>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</si>
  <si>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</si>
  <si>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</si>
  <si>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</si>
  <si>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</si>
  <si>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</si>
  <si>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</si>
  <si>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</si>
  <si>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</si>
  <si>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</si>
  <si>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</si>
  <si>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</si>
  <si>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</si>
  <si>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</si>
  <si>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</si>
  <si>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</si>
  <si>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</si>
  <si>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</si>
  <si>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</si>
  <si>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</si>
  <si>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</si>
  <si>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</si>
  <si>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</si>
  <si>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</si>
  <si>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</si>
  <si>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</si>
  <si>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</si>
  <si>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</si>
  <si>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</si>
  <si>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</si>
  <si>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</si>
  <si>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</si>
  <si>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</si>
  <si>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</si>
  <si>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</si>
  <si>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</si>
  <si>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</si>
  <si>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</si>
  <si>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</si>
  <si>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</si>
  <si>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</si>
  <si>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</si>
  <si>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</si>
  <si>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</si>
  <si>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</si>
  <si>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</si>
  <si>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</si>
  <si>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</si>
  <si>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</si>
  <si>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</si>
  <si>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</si>
  <si>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</si>
  <si>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</si>
  <si>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</si>
  <si>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</si>
  <si>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</si>
  <si>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</si>
  <si>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</si>
  <si>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</si>
  <si>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</si>
  <si>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</si>
  <si>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</si>
  <si>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</si>
  <si>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</si>
  <si>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</si>
  <si>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</si>
  <si>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</si>
  <si>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</si>
  <si>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</si>
  <si>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</si>
  <si>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</si>
  <si>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</si>
  <si>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</si>
  <si>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</si>
  <si>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</si>
  <si>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</si>
  <si>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</si>
  <si>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</si>
  <si>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</si>
  <si>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</si>
  <si>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</si>
  <si>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</si>
  <si>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</si>
  <si>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</si>
  <si>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</si>
  <si>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</si>
  <si>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</si>
  <si>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</si>
  <si>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</si>
  <si>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</si>
  <si>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</si>
  <si>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</si>
  <si>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</si>
  <si>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</si>
  <si>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</si>
  <si>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</si>
  <si>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</si>
  <si>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</si>
  <si>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</si>
  <si>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1"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</si>
  <si>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</si>
  <si>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</si>
  <si>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</si>
  <si>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</si>
  <si>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</si>
  <si>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</si>
  <si>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</si>
  <si>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</si>
  <si>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</si>
  <si>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</si>
  <si>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</si>
  <si>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</si>
  <si>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</si>
  <si>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6"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</si>
  <si>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</si>
  <si>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</si>
  <si>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</si>
  <si>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</si>
  <si>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</si>
  <si>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</si>
  <si>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</si>
  <si>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</si>
  <si>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</si>
  <si>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</si>
  <si>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</si>
  <si>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6"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</si>
  <si>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</si>
  <si>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</si>
  <si>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</si>
  <si>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</si>
  <si>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</si>
  <si>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</si>
  <si>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</si>
  <si>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</si>
  <si>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</si>
  <si>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</si>
  <si>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</si>
  <si>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1"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</si>
  <si>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</si>
  <si>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</si>
  <si>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</si>
  <si>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</si>
  <si>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</si>
  <si>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</si>
  <si>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</si>
  <si>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</si>
  <si>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</si>
  <si>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</si>
  <si>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</si>
  <si>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</si>
  <si>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</si>
  <si>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</si>
  <si>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</si>
  <si>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</si>
  <si>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</si>
  <si>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</si>
  <si>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</si>
  <si>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</si>
  <si>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</si>
  <si>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</si>
  <si>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</si>
  <si>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</si>
  <si>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</si>
  <si>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</si>
  <si>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</si>
  <si>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</si>
  <si>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</si>
  <si>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</si>
  <si>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</si>
  <si>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</si>
  <si>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</si>
  <si>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</si>
  <si>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</si>
  <si>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</si>
  <si>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</si>
  <si>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</si>
  <si>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6"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</si>
  <si>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</si>
  <si>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</si>
  <si>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</si>
  <si>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</si>
  <si>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</si>
  <si>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</si>
  <si>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</si>
  <si>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</si>
  <si>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</si>
  <si>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</si>
  <si>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</si>
  <si>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</si>
  <si>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</si>
  <si>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</si>
  <si>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</si>
  <si>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</si>
  <si>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</si>
  <si>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</si>
  <si>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</si>
  <si>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</si>
  <si>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</si>
  <si>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</si>
  <si>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</si>
  <si>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6"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</si>
  <si>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</si>
  <si>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</si>
  <si>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</si>
  <si>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</si>
  <si>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</si>
  <si>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</si>
  <si>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</si>
  <si>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</si>
  <si>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</si>
  <si>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</si>
  <si>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</si>
  <si>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</si>
  <si>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</si>
  <si>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</si>
  <si>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</si>
  <si>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</si>
  <si>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</si>
  <si>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</si>
  <si>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</si>
  <si>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</si>
  <si>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</si>
  <si>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</si>
  <si>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</si>
  <si>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</si>
  <si>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</si>
  <si>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</si>
  <si>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</si>
  <si>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</si>
  <si>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</si>
  <si>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</si>
  <si>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</si>
  <si>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</si>
  <si>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</si>
  <si>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</si>
  <si>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</si>
  <si>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</si>
  <si>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</si>
  <si>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</si>
  <si>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</si>
  <si>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</si>
  <si>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</si>
  <si>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</si>
  <si>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</si>
  <si>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</si>
  <si>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</si>
  <si>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</si>
  <si>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</si>
  <si>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</si>
  <si>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</si>
  <si>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</si>
  <si>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</si>
  <si>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</si>
  <si>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</si>
  <si>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</si>
  <si>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</si>
  <si>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</si>
  <si>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</si>
  <si>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</si>
  <si>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</si>
  <si>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</si>
  <si>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</si>
  <si>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</si>
  <si>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</si>
  <si>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</si>
  <si>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</si>
  <si>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</si>
  <si>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</si>
  <si>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</si>
  <si>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</si>
  <si>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</si>
  <si>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</si>
  <si>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</si>
  <si>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</si>
  <si>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</si>
  <si>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</si>
  <si>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</si>
  <si>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</si>
  <si>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</si>
  <si>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</si>
  <si>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</si>
  <si>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</si>
  <si>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</si>
  <si>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</si>
  <si>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</si>
  <si>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</si>
  <si>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</si>
  <si>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</si>
  <si>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</si>
  <si>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</si>
  <si>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</si>
  <si>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</si>
  <si>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</si>
  <si>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</si>
  <si>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</si>
  <si>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</si>
  <si>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</si>
  <si>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</si>
  <si>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</si>
  <si>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</si>
  <si>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</si>
  <si>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</si>
  <si>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</si>
  <si>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</si>
  <si>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</si>
  <si>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</si>
  <si>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</si>
  <si>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</si>
  <si>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</si>
  <si>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</si>
  <si>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</si>
  <si>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</si>
  <si>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</si>
  <si>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</si>
  <si>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</si>
  <si>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</si>
  <si>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</si>
  <si>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</si>
  <si>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</si>
  <si>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</si>
  <si>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</si>
  <si>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</si>
  <si>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</si>
  <si>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</si>
  <si>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</si>
  <si>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</si>
  <si>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</si>
  <si>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</si>
  <si>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</si>
  <si>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</si>
  <si>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</si>
  <si>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</si>
  <si>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</si>
  <si>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</si>
  <si>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</si>
  <si>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</si>
  <si>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</si>
  <si>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</si>
  <si>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</si>
  <si>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</si>
  <si>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</si>
  <si>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</si>
  <si>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</si>
  <si>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</si>
  <si>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</si>
  <si>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</si>
  <si>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</si>
  <si>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</si>
  <si>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</si>
  <si>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</si>
  <si>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</si>
  <si>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</si>
  <si>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</si>
  <si>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</si>
  <si>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</si>
  <si>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</si>
  <si>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</si>
  <si>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</si>
  <si>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</si>
  <si>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</si>
  <si>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</si>
  <si>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</si>
  <si>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</si>
  <si>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</si>
  <si>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</si>
  <si>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</si>
  <si>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</si>
  <si>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</si>
  <si>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</si>
  <si>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</si>
  <si>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</si>
  <si>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</si>
  <si>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</si>
  <si>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</si>
  <si>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</si>
  <si>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</si>
  <si>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</si>
  <si>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</si>
  <si>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</si>
  <si>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</si>
  <si>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</si>
  <si>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</si>
  <si>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</si>
  <si>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</si>
  <si>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</si>
  <si>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</si>
  <si>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</si>
  <si>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</si>
  <si>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</si>
  <si>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</si>
  <si>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</si>
  <si>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</si>
  <si>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</si>
  <si>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</si>
  <si>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</si>
  <si>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</si>
  <si>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</si>
  <si>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</si>
  <si>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</si>
  <si>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</si>
  <si>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</si>
  <si>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</si>
  <si>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</si>
  <si>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</si>
  <si>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</si>
  <si>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</si>
  <si>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</si>
  <si>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</si>
  <si>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</si>
  <si>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</si>
  <si>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</si>
  <si>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</si>
  <si>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</si>
  <si>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</si>
  <si>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</si>
  <si>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</si>
  <si>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</si>
  <si>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</si>
  <si>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</si>
  <si>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</si>
  <si>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</si>
  <si>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</si>
  <si>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</si>
  <si>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</si>
  <si>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</si>
  <si>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</si>
  <si>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</si>
  <si>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</si>
  <si>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</si>
  <si>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</si>
  <si>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</si>
  <si>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</si>
  <si>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</si>
  <si>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</si>
  <si>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</si>
  <si>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</si>
  <si>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</si>
  <si>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</si>
  <si>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</si>
  <si>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</si>
  <si>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</si>
  <si>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</si>
  <si>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</si>
  <si>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</si>
  <si>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</si>
  <si>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</si>
  <si>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</si>
  <si>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</si>
  <si>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</si>
  <si>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</si>
  <si>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</si>
  <si>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</si>
  <si>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</si>
  <si>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</si>
  <si>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</si>
  <si>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</si>
  <si>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</si>
  <si>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</si>
  <si>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</si>
  <si>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</si>
  <si>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</si>
  <si>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</si>
  <si>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</si>
  <si>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</si>
  <si>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</si>
  <si>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</si>
  <si>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</si>
  <si>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</si>
  <si>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</si>
  <si>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</si>
  <si>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</si>
  <si>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</si>
  <si>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</si>
  <si>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</si>
  <si>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</si>
  <si>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</si>
  <si>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</si>
  <si>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</si>
  <si>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</si>
  <si>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</si>
  <si>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</si>
  <si>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</si>
  <si>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</si>
  <si>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</si>
  <si>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</si>
  <si>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</si>
  <si>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</si>
  <si>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</si>
  <si>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</si>
  <si>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</si>
  <si>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</si>
  <si>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</si>
  <si>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</si>
  <si>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</si>
  <si>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</si>
  <si>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</si>
  <si>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</si>
  <si>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</si>
  <si>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</si>
  <si>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</si>
  <si>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</si>
  <si>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</si>
  <si>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</si>
  <si>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</si>
  <si>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</si>
  <si>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</si>
  <si>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</si>
  <si>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</si>
  <si>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</si>
  <si>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</si>
  <si>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</si>
  <si>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</si>
  <si>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</si>
  <si>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</si>
  <si>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</si>
  <si>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</si>
  <si>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</si>
  <si>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</si>
  <si>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</si>
  <si>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</si>
  <si>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</si>
  <si>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</si>
  <si>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</si>
  <si>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</si>
  <si>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</si>
  <si>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</si>
  <si>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</si>
  <si>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</si>
  <si>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</si>
  <si>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</si>
  <si>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</si>
  <si>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</si>
  <si>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</si>
  <si>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</si>
  <si>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</si>
  <si>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</si>
  <si>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</si>
  <si>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</si>
  <si>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</si>
  <si>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</si>
  <si>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</si>
  <si>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</si>
  <si>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</si>
  <si>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</si>
  <si>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</si>
  <si>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</si>
  <si>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</si>
  <si>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</si>
  <si>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</si>
  <si>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</si>
  <si>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</si>
  <si>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</si>
  <si>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</si>
  <si>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</si>
  <si>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</si>
  <si>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</si>
  <si>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</si>
  <si>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</si>
  <si>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</si>
  <si>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</si>
  <si>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</si>
  <si>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</si>
  <si>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</si>
  <si>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</si>
  <si>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</si>
  <si>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</si>
  <si>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</si>
  <si>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</si>
  <si>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</si>
  <si>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</si>
  <si>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</si>
  <si>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</si>
  <si>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</si>
  <si>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</si>
  <si>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</si>
  <si>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</si>
  <si>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</si>
  <si>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</si>
  <si>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</si>
  <si>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</si>
  <si>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</si>
  <si>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</si>
  <si>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</si>
  <si>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</si>
  <si>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</si>
  <si>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</si>
  <si>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</si>
  <si>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</si>
  <si>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</si>
  <si>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</si>
  <si>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</si>
  <si>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</si>
  <si>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</si>
  <si>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</si>
  <si>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</si>
  <si>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</si>
  <si>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</si>
  <si>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</si>
  <si>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</si>
  <si>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</si>
  <si>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</si>
  <si>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</si>
  <si>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</si>
  <si>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</si>
  <si>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</si>
  <si>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</si>
  <si>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</si>
  <si>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</si>
  <si>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</si>
  <si>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</si>
  <si>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</si>
  <si>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</si>
  <si>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</si>
  <si>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</si>
  <si>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</si>
  <si>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</si>
  <si>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</si>
  <si>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</si>
  <si>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</si>
  <si>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</si>
  <si>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</si>
  <si>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</si>
  <si>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</si>
  <si>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</si>
  <si>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</si>
  <si>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</si>
  <si>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</si>
  <si>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</si>
  <si>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</si>
  <si>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</si>
  <si>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</si>
  <si>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</si>
  <si>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</si>
  <si>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</si>
  <si>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</si>
  <si>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</si>
  <si>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</si>
  <si>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</si>
  <si>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</si>
  <si>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</si>
  <si>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</si>
  <si>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</si>
  <si>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</si>
  <si>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</si>
  <si>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</si>
  <si>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</si>
  <si>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</si>
  <si>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</si>
  <si>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</si>
  <si>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</si>
  <si>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</si>
  <si>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</si>
  <si>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</si>
  <si>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</si>
  <si>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</si>
  <si>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</si>
  <si>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</si>
  <si>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</si>
  <si>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</si>
  <si>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</si>
  <si>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</si>
  <si>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</si>
  <si>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</si>
  <si>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</si>
  <si>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</si>
  <si>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</si>
  <si>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</si>
  <si>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</si>
  <si>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</si>
  <si>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</si>
  <si>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</si>
  <si>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</si>
  <si>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</si>
  <si>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</si>
  <si>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</si>
  <si>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</si>
  <si>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</si>
  <si>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</si>
  <si>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</si>
  <si>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</si>
  <si>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</si>
  <si>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</si>
  <si>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</si>
  <si>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</si>
  <si>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</si>
  <si>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</si>
  <si>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</si>
  <si>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</si>
  <si>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</si>
  <si>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</si>
  <si>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</si>
  <si>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</si>
  <si>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</si>
  <si>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</si>
  <si>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</si>
  <si>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</si>
  <si>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</si>
  <si>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</si>
  <si>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</si>
  <si>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</si>
  <si>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</si>
  <si>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</si>
  <si>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</si>
  <si>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</si>
  <si>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</si>
  <si>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</si>
  <si>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</si>
  <si>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</si>
  <si>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</si>
  <si>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</si>
  <si>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</si>
  <si>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</si>
  <si>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</si>
  <si>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</si>
  <si>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</si>
  <si>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</si>
  <si>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</si>
  <si>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</si>
  <si>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</si>
  <si>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</si>
  <si>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</si>
  <si>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</si>
  <si>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</si>
  <si>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</si>
  <si>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</si>
  <si>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</si>
  <si>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</si>
  <si>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</si>
  <si>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</si>
  <si>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</si>
  <si>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</si>
  <si>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</si>
  <si>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</si>
  <si>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</si>
  <si>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</si>
  <si>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</si>
  <si>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</si>
  <si>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</si>
  <si>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</si>
  <si>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</si>
  <si>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</si>
  <si>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</si>
  <si>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</si>
  <si>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</si>
  <si>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</si>
  <si>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</si>
  <si>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</si>
  <si>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</si>
  <si>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</si>
  <si>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</si>
  <si>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</si>
  <si>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</si>
  <si>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</si>
  <si>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</si>
  <si>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</si>
  <si>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</si>
  <si>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</si>
  <si>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</si>
  <si>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</si>
  <si>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</si>
  <si>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</si>
  <si>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</si>
  <si>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</si>
  <si>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</si>
  <si>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</si>
  <si>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</si>
  <si>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</si>
  <si>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</si>
  <si>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</si>
  <si>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</si>
  <si>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</si>
  <si>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</si>
  <si>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</si>
  <si>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</si>
  <si>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</si>
  <si>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</si>
  <si>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</si>
  <si>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</si>
  <si>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</si>
  <si>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</si>
  <si>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</si>
  <si>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</si>
  <si>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</si>
  <si>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</si>
  <si>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</si>
  <si>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</si>
  <si>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</si>
  <si>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</si>
  <si>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</si>
  <si>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</si>
  <si>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</si>
  <si>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</si>
  <si>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</si>
  <si>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</si>
  <si>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</si>
  <si>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</si>
  <si>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</si>
  <si>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</si>
  <si>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</si>
  <si>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</si>
  <si>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</si>
  <si>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</si>
  <si>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</si>
  <si>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</si>
  <si>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</si>
  <si>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</si>
  <si>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</si>
  <si>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</si>
  <si>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</si>
  <si>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</si>
  <si>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</si>
  <si>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</si>
  <si>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</si>
  <si>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</si>
  <si>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</si>
  <si>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</si>
  <si>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</si>
  <si>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</si>
  <si>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</si>
  <si>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</si>
  <si>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</si>
  <si>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</si>
  <si>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</si>
  <si>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</si>
  <si>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</si>
  <si>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</si>
  <si>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</si>
  <si>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</si>
  <si>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</si>
  <si>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</si>
  <si>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</si>
  <si>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</si>
  <si>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</si>
  <si>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</si>
  <si>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</si>
  <si>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</si>
  <si>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</si>
  <si>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</si>
  <si>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</si>
  <si>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</si>
  <si>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</si>
  <si>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</si>
  <si>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</si>
  <si>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</si>
  <si>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</si>
  <si>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</si>
  <si>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</si>
  <si>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</si>
  <si>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</si>
  <si>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</si>
  <si>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</si>
  <si>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</si>
  <si>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</si>
  <si>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</si>
  <si>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</si>
  <si>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</si>
  <si>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</si>
  <si>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</si>
  <si>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</si>
  <si>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</si>
  <si>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</si>
  <si>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</si>
  <si>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</si>
  <si>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</si>
  <si>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</si>
  <si>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</si>
  <si>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</si>
  <si>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</si>
  <si>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</si>
  <si>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</si>
  <si>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</si>
  <si>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</si>
  <si>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</si>
  <si>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</si>
  <si>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</si>
  <si>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</si>
  <si>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</si>
  <si>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</si>
  <si>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</si>
  <si>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</si>
  <si>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</si>
  <si>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</si>
  <si>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</si>
  <si>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</si>
  <si>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</si>
  <si>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</si>
  <si>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</si>
  <si>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</si>
  <si>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</si>
  <si>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</si>
  <si>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</si>
  <si>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</si>
  <si>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</si>
  <si>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</si>
  <si>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</si>
  <si>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</si>
  <si>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</si>
  <si>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</si>
  <si>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</si>
  <si>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</si>
  <si>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</si>
  <si>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</si>
  <si>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</si>
  <si>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</si>
  <si>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</si>
  <si>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</si>
  <si>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</si>
  <si>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</si>
  <si>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</si>
  <si>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</si>
  <si>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</si>
  <si>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</si>
  <si>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</si>
  <si>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</si>
  <si>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</si>
  <si>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</si>
  <si>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</si>
  <si>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</si>
  <si>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</si>
  <si>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</si>
  <si>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</si>
  <si>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</si>
  <si>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</si>
  <si>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</si>
  <si>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</si>
  <si>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</si>
  <si>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</si>
  <si>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</si>
  <si>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</si>
  <si>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</si>
  <si>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</si>
  <si>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</si>
  <si>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</si>
  <si>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</si>
  <si>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</si>
  <si>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</si>
  <si>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</si>
  <si>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</si>
  <si>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</si>
  <si>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</si>
  <si>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</si>
  <si>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</si>
  <si>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</si>
  <si>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</si>
  <si>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</si>
  <si>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</si>
  <si>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</si>
  <si>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</si>
  <si>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</si>
  <si>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</si>
  <si>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</si>
  <si>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</si>
  <si>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</si>
  <si>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</si>
  <si>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</si>
  <si>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</si>
  <si>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</si>
  <si>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</si>
  <si>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</si>
  <si>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</si>
  <si>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</si>
  <si>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</si>
  <si>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</si>
  <si>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</si>
  <si>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</si>
  <si>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</si>
  <si>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</si>
  <si>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</si>
  <si>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</si>
  <si>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</si>
  <si>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</si>
  <si>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</si>
  <si>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</si>
  <si>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</si>
  <si>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</si>
  <si>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</si>
  <si>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</si>
  <si>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</si>
  <si>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</si>
  <si>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</si>
  <si>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</si>
  <si>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</si>
  <si>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</si>
  <si>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</si>
  <si>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</si>
  <si>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</si>
  <si>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</si>
  <si>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</si>
  <si>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</si>
  <si>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</si>
  <si>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</si>
  <si>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</si>
  <si>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</si>
  <si>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</si>
  <si>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</si>
  <si>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</si>
  <si>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</si>
  <si>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</si>
  <si>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</si>
  <si>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</si>
  <si>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</si>
  <si>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</si>
  <si>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</si>
  <si>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</si>
  <si>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</si>
  <si>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</si>
  <si>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</si>
  <si>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</si>
  <si>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</si>
  <si>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</si>
  <si>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</si>
  <si>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</si>
  <si>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</si>
  <si>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</si>
  <si>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</si>
  <si>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</si>
  <si>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</si>
  <si>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</si>
  <si>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</si>
  <si>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</si>
  <si>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</si>
  <si>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</si>
  <si>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</si>
  <si>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</si>
  <si>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</si>
  <si>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</si>
  <si>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</si>
  <si>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</si>
  <si>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</si>
  <si>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</si>
  <si>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</si>
  <si>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</si>
  <si>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</si>
  <si>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</si>
  <si>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</si>
  <si>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</si>
  <si>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</si>
  <si>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</si>
  <si>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</si>
  <si>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</si>
  <si>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</si>
  <si>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</si>
  <si>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</si>
  <si>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</si>
  <si>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</si>
  <si>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</si>
  <si>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</si>
  <si>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</si>
  <si>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</si>
  <si>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</si>
  <si>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</si>
  <si>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</si>
  <si>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</si>
  <si>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</si>
  <si>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</si>
  <si>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</si>
  <si>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</si>
  <si>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</si>
  <si>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</si>
  <si>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</si>
  <si>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</si>
  <si>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</si>
  <si>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</si>
  <si>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</si>
  <si>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</si>
  <si>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</si>
  <si>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</si>
  <si>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</si>
  <si>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</si>
  <si>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</si>
  <si>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</si>
  <si>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</si>
  <si>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</si>
  <si>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</si>
  <si>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</si>
  <si>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</si>
  <si>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</si>
  <si>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</si>
  <si>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</si>
  <si>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</si>
  <si>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</si>
  <si>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</si>
  <si>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</si>
  <si>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</si>
  <si>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</si>
  <si>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</si>
  <si>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</si>
  <si>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</si>
  <si>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</si>
  <si>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</si>
  <si>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</si>
  <si>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</si>
  <si>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</si>
  <si>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</si>
  <si>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</si>
  <si>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</si>
  <si>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</si>
  <si>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</si>
  <si>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</si>
  <si>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</si>
  <si>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</si>
  <si>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</si>
  <si>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</si>
  <si>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</si>
  <si>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</si>
  <si>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</si>
  <si>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</si>
  <si>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</si>
  <si>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</si>
  <si>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</si>
  <si>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</si>
  <si>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</si>
  <si>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</si>
  <si>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</si>
  <si>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</si>
  <si>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</si>
  <si>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</si>
  <si>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</si>
  <si>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</si>
  <si>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</si>
  <si>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</si>
  <si>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</si>
  <si>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</si>
  <si>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</si>
  <si>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</si>
  <si>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</si>
  <si>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</si>
  <si>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</si>
  <si>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</si>
  <si>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</si>
  <si>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</si>
  <si>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</si>
  <si>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</si>
  <si>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</si>
  <si>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</si>
  <si>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</si>
  <si>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</si>
  <si>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</si>
  <si>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</si>
  <si>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</si>
  <si>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</si>
  <si>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</si>
  <si>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</si>
  <si>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</si>
  <si>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</si>
  <si>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</si>
  <si>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</si>
  <si>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</si>
  <si>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</si>
  <si>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</si>
  <si>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</si>
  <si>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</si>
  <si>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</si>
  <si>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</si>
  <si>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</si>
  <si>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</si>
  <si>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</si>
  <si>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</si>
  <si>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</si>
  <si>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</si>
  <si>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</si>
  <si>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</si>
  <si>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</si>
  <si>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</si>
  <si>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</si>
  <si>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</si>
  <si>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</si>
  <si>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</si>
  <si>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</si>
  <si>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</si>
  <si>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</si>
  <si>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</si>
  <si>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</si>
  <si>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</si>
  <si>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</si>
  <si>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</si>
  <si>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</si>
  <si>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</si>
  <si>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</si>
  <si>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</si>
  <si>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</si>
  <si>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</si>
  <si>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</si>
  <si>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</si>
  <si>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</si>
  <si>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</si>
  <si>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</si>
  <si>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</si>
  <si>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</si>
  <si>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</si>
  <si>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</si>
  <si>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</si>
  <si>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</si>
  <si>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</si>
  <si>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</si>
  <si>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</si>
  <si>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</si>
  <si>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</si>
  <si>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</si>
  <si>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</si>
  <si>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</si>
  <si>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</si>
  <si>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</si>
  <si>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</si>
  <si>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</si>
  <si>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</si>
  <si>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</si>
  <si>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</si>
  <si>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</si>
  <si>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</si>
  <si>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</si>
  <si>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</si>
  <si>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</si>
  <si>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</si>
  <si>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</si>
  <si>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</si>
  <si>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</si>
  <si>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</si>
  <si>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</si>
  <si>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</si>
  <si>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</si>
  <si>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</si>
  <si>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</si>
  <si>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</si>
  <si>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</si>
  <si>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</si>
  <si>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</si>
  <si>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</si>
  <si>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</si>
  <si>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</si>
  <si>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</si>
  <si>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</si>
  <si>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</si>
  <si>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</si>
  <si>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</si>
  <si>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</si>
  <si>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</si>
  <si>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</si>
  <si>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</si>
  <si>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</si>
  <si>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</si>
  <si>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</si>
  <si>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</si>
  <si>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</si>
  <si>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</si>
  <si>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</si>
  <si>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</si>
  <si>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</si>
  <si>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</si>
  <si>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</si>
  <si>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</si>
  <si>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</si>
  <si>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</si>
  <si>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</si>
  <si>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</si>
  <si>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</si>
  <si>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</si>
  <si>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</si>
  <si>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</si>
  <si>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</si>
  <si>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</si>
  <si>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</si>
  <si>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</si>
  <si>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</si>
  <si>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</si>
  <si>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</si>
  <si>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</si>
  <si>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</si>
  <si>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</si>
  <si>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</si>
  <si>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</si>
  <si>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</si>
  <si>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</si>
  <si>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</si>
  <si>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</si>
  <si>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</si>
  <si>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</si>
  <si>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</si>
  <si>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</si>
  <si>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</si>
  <si>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</si>
  <si>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</si>
  <si>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</si>
  <si>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</si>
  <si>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</si>
  <si>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</si>
  <si>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</si>
  <si>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</si>
  <si>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</si>
  <si>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</si>
  <si>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</si>
  <si>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</si>
  <si>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</si>
  <si>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</si>
  <si>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</si>
  <si>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</si>
  <si>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</si>
  <si>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</si>
  <si>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</si>
  <si>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</si>
  <si>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</si>
  <si>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</si>
  <si>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</si>
  <si>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</si>
  <si>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</si>
  <si>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</si>
  <si>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</si>
  <si>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</si>
  <si>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</si>
  <si>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</si>
  <si>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</si>
  <si>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</si>
  <si>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</si>
  <si>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</si>
  <si>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</si>
  <si>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</si>
  <si>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</si>
  <si>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</si>
  <si>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</si>
  <si>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</si>
  <si>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</si>
  <si>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</si>
  <si>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</si>
  <si>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</si>
  <si>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</si>
  <si>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</si>
  <si>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</si>
  <si>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</si>
  <si>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</si>
  <si>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</si>
  <si>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</si>
  <si>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</si>
  <si>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</si>
  <si>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</si>
  <si>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</si>
  <si>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</si>
  <si>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</si>
  <si>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</si>
  <si>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</si>
  <si>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</si>
  <si>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</si>
  <si>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</si>
  <si>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</si>
  <si>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</si>
  <si>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</si>
  <si>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</si>
  <si>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</si>
  <si>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</si>
  <si>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</si>
  <si>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</si>
  <si>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</si>
  <si>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</si>
  <si>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</si>
  <si>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</si>
  <si>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</si>
  <si>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</si>
  <si>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</si>
  <si>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</si>
  <si>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</si>
  <si>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</si>
  <si>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</si>
  <si>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</si>
  <si>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</si>
  <si>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</si>
  <si>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</si>
  <si>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</si>
  <si>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</si>
  <si>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</si>
  <si>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</si>
  <si>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</si>
  <si>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</si>
  <si>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</si>
  <si>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</si>
  <si>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</si>
  <si>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</si>
  <si>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</si>
  <si>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</si>
  <si>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</si>
  <si>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</si>
  <si>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</si>
  <si>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</si>
  <si>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</si>
  <si>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</si>
  <si>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</si>
  <si>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</si>
  <si>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</si>
  <si>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</si>
  <si>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</si>
  <si>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</si>
  <si>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</si>
  <si>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</si>
  <si>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</si>
  <si>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</si>
  <si>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</si>
  <si>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</si>
  <si>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</si>
  <si>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</si>
  <si>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</si>
  <si>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</si>
  <si>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</si>
  <si>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</si>
  <si>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</si>
  <si>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</si>
  <si>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</si>
  <si>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</si>
  <si>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</si>
  <si>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</si>
  <si>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</si>
  <si>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</si>
  <si>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</si>
  <si>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</si>
  <si>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</si>
  <si>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</si>
  <si>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</si>
  <si>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</si>
  <si>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</si>
  <si>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</si>
  <si>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</si>
  <si>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</si>
  <si>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</si>
  <si>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</si>
  <si>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</si>
  <si>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</si>
  <si>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</si>
  <si>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</si>
  <si>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</si>
  <si>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</si>
  <si>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</si>
  <si>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</si>
  <si>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</si>
  <si>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</si>
  <si>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</si>
  <si>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</si>
  <si>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</si>
  <si>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</si>
  <si>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</si>
  <si>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</si>
  <si>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</si>
  <si>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</si>
  <si>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</si>
  <si>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</si>
  <si>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</si>
  <si>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</si>
  <si>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</si>
  <si>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</si>
  <si>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</si>
  <si>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</si>
  <si>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</si>
  <si>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</si>
  <si>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</si>
  <si>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</si>
  <si>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</si>
  <si>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</si>
  <si>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</si>
  <si>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</si>
  <si>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</si>
  <si>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</si>
  <si>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</si>
  <si>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</si>
  <si>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</si>
  <si>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</si>
  <si>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</si>
  <si>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</si>
  <si>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</si>
  <si>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</si>
  <si>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</si>
  <si>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</si>
  <si>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</si>
  <si>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</si>
  <si>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</si>
  <si>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</si>
  <si>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</si>
  <si>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</si>
  <si>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</si>
  <si>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</si>
  <si>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</si>
  <si>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</si>
  <si>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</si>
  <si>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</si>
  <si>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</si>
  <si>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</si>
  <si>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</si>
  <si>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</si>
  <si>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</si>
  <si>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</si>
  <si>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</si>
  <si>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</si>
  <si>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</si>
  <si>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</si>
  <si>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</si>
  <si>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</si>
  <si>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</si>
  <si>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</si>
  <si>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</si>
  <si>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</si>
  <si>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</si>
  <si>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</si>
  <si>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</si>
  <si>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</si>
  <si>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</si>
  <si>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</si>
  <si>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</si>
  <si>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</si>
  <si>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</si>
  <si>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</si>
  <si>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</si>
  <si>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</si>
  <si>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</si>
  <si>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</si>
  <si>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</si>
  <si>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</si>
  <si>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</si>
  <si>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</si>
  <si>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</si>
  <si>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</si>
  <si>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</si>
  <si>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</si>
  <si>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</si>
  <si>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</si>
  <si>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</si>
  <si>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</si>
  <si>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</si>
  <si>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</si>
  <si>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</si>
  <si>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</si>
  <si>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</si>
  <si>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</si>
  <si>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</si>
  <si>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</si>
  <si>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</si>
  <si>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</si>
  <si>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</si>
  <si>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</si>
  <si>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</si>
  <si>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</si>
  <si>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</si>
  <si>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</si>
  <si>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</si>
  <si>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</si>
  <si>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</si>
  <si>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</si>
  <si>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</si>
  <si>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</si>
  <si>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</si>
  <si>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</si>
  <si>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</si>
  <si>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</si>
  <si>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</si>
  <si>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</si>
  <si>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</si>
  <si>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</si>
  <si>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</si>
  <si>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</si>
  <si>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</si>
  <si>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</si>
  <si>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</si>
  <si>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</si>
  <si>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</si>
  <si>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</si>
  <si>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</si>
  <si>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</si>
  <si>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</si>
  <si>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</si>
  <si>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</si>
  <si>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</si>
  <si>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</si>
  <si>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</si>
  <si>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</si>
  <si>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</si>
  <si>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</si>
  <si>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</si>
  <si>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</si>
  <si>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</si>
  <si>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</si>
  <si>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</si>
  <si>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</si>
  <si>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</si>
  <si>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</si>
  <si>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</si>
  <si>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</si>
  <si>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</si>
  <si>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</si>
  <si>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</si>
  <si>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</si>
  <si>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</si>
  <si>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</si>
  <si>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</si>
  <si>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</si>
  <si>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</si>
  <si>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</si>
  <si>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</si>
  <si>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</si>
  <si>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</si>
  <si>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</si>
  <si>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</si>
  <si>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</si>
  <si>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</si>
  <si>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</si>
  <si>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</si>
  <si>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</si>
  <si>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</si>
  <si>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</si>
  <si>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</si>
  <si>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</si>
  <si>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</si>
  <si>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</si>
  <si>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</si>
  <si>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</si>
  <si>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</si>
  <si>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</si>
  <si>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</si>
  <si>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</si>
  <si>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</si>
  <si>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</si>
  <si>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</si>
  <si>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</si>
  <si>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</si>
  <si>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</si>
  <si>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</si>
  <si>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</si>
  <si>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</si>
  <si>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</si>
  <si>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</si>
  <si>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</si>
  <si>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</si>
  <si>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</si>
  <si>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</si>
  <si>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</si>
  <si>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</si>
  <si>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</si>
  <si>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</si>
  <si>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</si>
  <si>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</si>
  <si>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</si>
  <si>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</si>
  <si>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</si>
  <si>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</si>
  <si>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</si>
  <si>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</si>
  <si>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</si>
  <si>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</si>
  <si>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</si>
  <si>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</si>
  <si>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</si>
  <si>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</si>
  <si>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</si>
  <si>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</si>
  <si>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</si>
  <si>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</si>
  <si>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</si>
  <si>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</si>
  <si>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</si>
  <si>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</si>
  <si>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</si>
  <si>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</si>
  <si>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</si>
  <si>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</si>
  <si>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</si>
  <si>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</si>
  <si>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</si>
  <si>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</si>
  <si>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</si>
  <si>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</si>
  <si>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</si>
  <si>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</si>
  <si>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</si>
  <si>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</si>
  <si>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</si>
  <si>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</si>
  <si>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</si>
  <si>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</si>
  <si>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</si>
  <si>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</si>
  <si>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</si>
  <si>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</si>
  <si>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</si>
  <si>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</si>
  <si>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</si>
  <si>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</si>
  <si>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</si>
  <si>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</si>
  <si>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</si>
  <si>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</si>
  <si>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</si>
  <si>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</si>
  <si>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</si>
  <si>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</si>
  <si>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</si>
  <si>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</si>
  <si>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</si>
  <si>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</si>
  <si>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</si>
  <si>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</si>
  <si>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</si>
  <si>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</si>
  <si>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</si>
  <si>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</si>
  <si>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</si>
  <si>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</si>
  <si>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</si>
  <si>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</si>
  <si>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</si>
  <si>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</si>
  <si>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</si>
  <si>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</si>
  <si>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</si>
  <si>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</si>
  <si>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</si>
  <si>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</si>
  <si>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</si>
  <si>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</si>
  <si>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</si>
  <si>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</si>
  <si>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</si>
  <si>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</si>
  <si>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</si>
  <si>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</si>
  <si>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</si>
  <si>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</si>
  <si>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</si>
  <si>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</si>
  <si>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</si>
  <si>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</si>
  <si>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</si>
  <si>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</si>
  <si>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</si>
  <si>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</si>
  <si>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</si>
  <si>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</si>
  <si>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</si>
  <si>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</si>
  <si>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</si>
  <si>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</si>
  <si>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</si>
  <si>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</si>
  <si>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</si>
  <si>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</si>
  <si>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</si>
  <si>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</si>
  <si>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</si>
  <si>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</si>
  <si>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</si>
  <si>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</si>
  <si>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</si>
  <si>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</si>
  <si>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</si>
  <si>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</si>
  <si>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</si>
  <si>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</si>
  <si>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</si>
  <si>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</si>
  <si>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</si>
  <si>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</si>
  <si>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</si>
  <si>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</si>
  <si>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</si>
  <si>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</si>
  <si>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</si>
  <si>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</si>
  <si>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</si>
  <si>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</si>
  <si>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</si>
  <si>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</si>
  <si>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</si>
  <si>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</si>
  <si>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</si>
  <si>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</si>
  <si>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</si>
  <si>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</si>
  <si>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</si>
  <si>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</si>
  <si>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</si>
  <si>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</si>
  <si>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</si>
  <si>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</si>
  <si>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</si>
  <si>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</si>
  <si>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</si>
  <si>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</si>
  <si>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</si>
  <si>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</si>
  <si>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</si>
  <si>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</si>
  <si>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</si>
  <si>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</si>
  <si>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</si>
  <si>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</si>
  <si>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</si>
  <si>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</si>
  <si>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</si>
  <si>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</si>
  <si>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</si>
  <si>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</si>
  <si>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</si>
  <si>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</si>
  <si>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</si>
  <si>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</si>
  <si>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</si>
  <si>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</si>
  <si>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</si>
  <si>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</si>
  <si>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</si>
  <si>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</si>
  <si>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</si>
  <si>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</si>
  <si>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</si>
  <si>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</si>
  <si>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</si>
  <si>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</si>
  <si>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</si>
  <si>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</si>
  <si>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</si>
  <si>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</si>
  <si>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</si>
  <si>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</si>
  <si>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</si>
  <si>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</si>
  <si>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</si>
  <si>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</si>
  <si>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</si>
  <si>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</si>
  <si>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</si>
  <si>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</si>
  <si>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</si>
  <si>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</si>
  <si>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</si>
  <si>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</si>
  <si>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</si>
  <si>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</si>
  <si>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</si>
  <si>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</si>
  <si>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</si>
  <si>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</si>
  <si>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</si>
  <si>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</si>
  <si>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</si>
  <si>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</si>
  <si>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</si>
  <si>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</si>
  <si>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</si>
  <si>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</si>
  <si>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</si>
  <si>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</si>
  <si>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</si>
  <si>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</si>
  <si>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</si>
  <si>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</si>
  <si>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</si>
  <si>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</si>
  <si>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</si>
  <si>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</si>
  <si>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</si>
  <si>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</si>
  <si>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</si>
  <si>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</si>
  <si>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</si>
  <si>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</si>
  <si>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</si>
  <si>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</si>
  <si>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</si>
  <si>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</si>
  <si>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</si>
  <si>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</si>
  <si>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</si>
  <si>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</si>
  <si>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</si>
  <si>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</si>
  <si>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</si>
  <si>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</si>
  <si>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</si>
  <si>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</si>
  <si>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</si>
  <si>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</si>
  <si>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</si>
  <si>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</si>
  <si>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</si>
  <si>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</si>
  <si>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</si>
  <si>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</si>
  <si>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</si>
  <si>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</si>
  <si>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</si>
  <si>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</si>
  <si>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</si>
  <si>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</si>
  <si>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</si>
  <si>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</si>
  <si>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</si>
  <si>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</si>
  <si>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</si>
  <si>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</si>
  <si>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</si>
  <si>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</si>
  <si>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</si>
  <si>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</si>
  <si>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</si>
  <si>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</si>
  <si>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</si>
  <si>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</si>
  <si>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</si>
  <si>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</si>
  <si>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</si>
  <si>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</si>
  <si>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</si>
  <si>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</si>
  <si>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</si>
  <si>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</si>
  <si>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</si>
  <si>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</si>
  <si>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</si>
  <si>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</si>
  <si>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</si>
  <si>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</si>
  <si>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</si>
  <si>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</si>
  <si>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</si>
  <si>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</si>
  <si>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</si>
  <si>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</si>
  <si>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</si>
  <si>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</si>
  <si>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</si>
  <si>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</si>
  <si>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</si>
  <si>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</si>
  <si>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</si>
  <si>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</si>
  <si>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</si>
  <si>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</si>
  <si>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</si>
  <si>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</si>
  <si>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</si>
  <si>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</si>
  <si>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</si>
  <si>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</si>
  <si>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</si>
  <si>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</si>
  <si>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</si>
  <si>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</si>
  <si>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</si>
  <si>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</si>
  <si>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</si>
  <si>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</si>
  <si>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</si>
  <si>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</si>
  <si>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</si>
  <si>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</si>
  <si>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</si>
  <si>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</si>
  <si>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</si>
  <si>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</si>
  <si>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</si>
  <si>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</si>
  <si>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</si>
  <si>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</si>
  <si>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</si>
  <si>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</si>
  <si>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</si>
  <si>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</si>
  <si>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</si>
  <si>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</si>
  <si>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</si>
  <si>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</si>
  <si>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</si>
  <si>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</si>
  <si>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</si>
  <si>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</si>
  <si>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</si>
  <si>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</si>
  <si>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</si>
  <si>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</si>
  <si>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</si>
  <si>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</si>
  <si>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</si>
  <si>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</si>
  <si>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</si>
  <si>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</si>
  <si>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</si>
  <si>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</si>
  <si>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</si>
  <si>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</si>
  <si>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</si>
  <si>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</si>
  <si>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</si>
  <si>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</si>
  <si>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</si>
  <si>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</si>
  <si>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</si>
  <si>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</si>
  <si>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</si>
  <si>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</si>
  <si>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</si>
  <si>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</si>
  <si>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</si>
  <si>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</si>
  <si>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</si>
  <si>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</si>
  <si>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</si>
  <si>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</si>
  <si>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</si>
  <si>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</si>
  <si>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</si>
  <si>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</si>
  <si>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</si>
  <si>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</si>
  <si>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</si>
  <si>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</si>
  <si>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</si>
  <si>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</si>
  <si>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</si>
  <si>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</si>
  <si>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</si>
  <si>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</si>
  <si>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</si>
  <si>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</si>
  <si>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</si>
  <si>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</si>
  <si>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</si>
  <si>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</si>
  <si>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</si>
  <si>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</si>
  <si>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</si>
  <si>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</si>
  <si>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</si>
  <si>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</si>
  <si>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</si>
  <si>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</si>
  <si>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</si>
  <si>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</si>
  <si>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</si>
  <si>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</si>
  <si>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</si>
  <si>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</si>
  <si>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</si>
  <si>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</si>
  <si>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</si>
  <si>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</si>
  <si>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</si>
  <si>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</si>
  <si>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</si>
  <si>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</si>
  <si>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</si>
  <si>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</si>
  <si>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</si>
  <si>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</si>
  <si>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</si>
  <si>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</si>
  <si>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</si>
  <si>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</si>
  <si>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</si>
  <si>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</si>
  <si>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</si>
  <si>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</si>
  <si>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</si>
  <si>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</si>
  <si>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</si>
  <si>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</si>
  <si>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</si>
  <si>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</si>
  <si>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</si>
  <si>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</si>
  <si>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</si>
  <si>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</si>
  <si>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</si>
  <si>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</si>
  <si>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</si>
  <si>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</si>
  <si>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</si>
  <si>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</si>
  <si>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</si>
  <si>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</si>
  <si>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</si>
  <si>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</si>
  <si>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</si>
  <si>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</si>
  <si>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</si>
  <si>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</si>
  <si>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</si>
  <si>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</si>
  <si>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</si>
  <si>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</si>
  <si>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</si>
  <si>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</si>
  <si>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</si>
  <si>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</si>
  <si>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</si>
  <si>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</si>
  <si>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</si>
  <si>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</si>
  <si>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</si>
  <si>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</si>
  <si>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</si>
  <si>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</si>
  <si>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</si>
  <si>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</si>
  <si>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</si>
  <si>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</si>
  <si>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</si>
  <si>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</si>
  <si>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</si>
  <si>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</si>
  <si>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</si>
  <si>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</si>
  <si>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</si>
  <si>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</si>
  <si>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</si>
  <si>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</si>
  <si>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</si>
  <si>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</si>
  <si>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</si>
  <si>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</si>
  <si>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</si>
  <si>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</si>
  <si>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</si>
  <si>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</si>
  <si>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</si>
  <si>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</si>
  <si>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</si>
  <si>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</si>
  <si>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</si>
  <si>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</si>
  <si>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</si>
  <si>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</si>
  <si>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</si>
  <si>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</si>
  <si>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</si>
  <si>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</si>
  <si>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</si>
  <si>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</si>
  <si>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</si>
  <si>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</si>
  <si>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</si>
  <si>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</si>
  <si>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</si>
  <si>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</si>
  <si>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</si>
  <si>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</si>
  <si>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</si>
  <si>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</si>
  <si>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</si>
  <si>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</si>
  <si>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</si>
  <si>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</si>
  <si>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</si>
  <si>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</si>
  <si>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</si>
  <si>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</si>
  <si>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</si>
  <si>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</si>
  <si>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</si>
  <si>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</si>
  <si>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</si>
  <si>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</si>
  <si>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</si>
  <si>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</si>
  <si>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</si>
  <si>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</si>
  <si>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</si>
  <si>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</si>
  <si>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</si>
  <si>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</si>
  <si>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</si>
  <si>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</si>
  <si>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</si>
  <si>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</si>
  <si>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</si>
  <si>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</si>
  <si>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</si>
  <si>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</si>
  <si>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</si>
  <si>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</si>
  <si>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</si>
  <si>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</si>
  <si>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</si>
  <si>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</si>
  <si>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</si>
  <si>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</si>
  <si>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</si>
  <si>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</si>
  <si>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</si>
  <si>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</si>
  <si>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</si>
  <si>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</si>
  <si>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</si>
  <si>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</si>
  <si>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</si>
  <si>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</si>
  <si>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</si>
  <si>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</si>
  <si>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</si>
  <si>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</si>
  <si>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</si>
  <si>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</si>
  <si>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</si>
  <si>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</si>
  <si>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</si>
  <si>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</si>
  <si>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</si>
  <si>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</si>
  <si>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</si>
  <si>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</si>
  <si>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</si>
  <si>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</si>
  <si>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</si>
  <si>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</si>
  <si>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</si>
  <si>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</si>
  <si>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</si>
  <si>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</si>
  <si>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</si>
  <si>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</si>
  <si>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</si>
  <si>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</si>
  <si>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</si>
  <si>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</si>
  <si>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</si>
  <si>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</si>
  <si>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</si>
  <si>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</si>
  <si>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</si>
  <si>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</si>
  <si>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</si>
  <si>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</si>
  <si>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</si>
  <si>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</si>
  <si>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</si>
  <si>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</si>
  <si>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</si>
  <si>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</si>
  <si>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</si>
  <si>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</si>
  <si>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</si>
  <si>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</si>
  <si>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</si>
  <si>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</si>
  <si>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</si>
  <si>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</si>
  <si>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</si>
  <si>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</si>
  <si>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</si>
  <si>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</si>
  <si>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</si>
  <si>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</si>
  <si>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</si>
  <si>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</si>
  <si>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</si>
  <si>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</si>
  <si>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</si>
  <si>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</si>
  <si>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</si>
  <si>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</si>
  <si>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</si>
  <si>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</si>
  <si>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</si>
  <si>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</si>
  <si>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</si>
  <si>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</si>
  <si>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</si>
  <si>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</si>
  <si>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</si>
  <si>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</si>
  <si>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</si>
  <si>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</si>
  <si>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</si>
  <si>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</si>
  <si>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</si>
  <si>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</si>
  <si>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</si>
  <si>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</si>
  <si>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</si>
  <si>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</si>
  <si>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</si>
  <si>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</si>
  <si>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</si>
  <si>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</si>
  <si>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</si>
  <si>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</si>
  <si>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</si>
  <si>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</si>
  <si>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</si>
  <si>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</si>
  <si>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</si>
  <si>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</si>
  <si>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</si>
  <si>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</si>
  <si>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</si>
  <si>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</si>
  <si>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</si>
  <si>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</si>
  <si>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</si>
  <si>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</si>
  <si>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</si>
  <si>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</si>
  <si>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</si>
  <si>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</si>
  <si>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</si>
  <si>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</si>
  <si>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</si>
  <si>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</si>
  <si>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</si>
  <si>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</si>
  <si>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</si>
  <si>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</si>
  <si>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</si>
  <si>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</si>
  <si>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</si>
  <si>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</si>
  <si>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</si>
  <si>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</si>
  <si>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</si>
  <si>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</si>
  <si>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</si>
  <si>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</si>
  <si>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</si>
  <si>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</si>
  <si>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</si>
  <si>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</si>
  <si>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</si>
  <si>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</si>
  <si>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</si>
  <si>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</si>
  <si>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</si>
  <si>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</si>
  <si>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</si>
  <si>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</si>
  <si>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</si>
  <si>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</si>
  <si>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</si>
  <si>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</si>
  <si>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</si>
  <si>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</si>
  <si>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</si>
  <si>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</si>
  <si>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</si>
  <si>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</si>
  <si>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</si>
  <si>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</si>
  <si>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</si>
  <si>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</si>
  <si>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</si>
  <si>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</si>
  <si>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</si>
  <si>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</si>
  <si>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</si>
  <si>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</si>
  <si>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</si>
  <si>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</si>
  <si>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</si>
  <si>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</si>
  <si>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</si>
  <si>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</si>
  <si>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</si>
  <si>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</si>
  <si>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</si>
  <si>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</si>
  <si>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</si>
  <si>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</si>
  <si>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</si>
  <si>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</si>
  <si>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</si>
  <si>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</si>
  <si>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</si>
  <si>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</si>
  <si>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</si>
  <si>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</si>
  <si>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</si>
  <si>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</si>
  <si>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</si>
  <si>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</si>
  <si>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</si>
  <si>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</si>
  <si>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</si>
  <si>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</si>
  <si>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</si>
  <si>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</si>
  <si>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</si>
  <si>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</si>
  <si>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</si>
  <si>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</si>
  <si>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</si>
  <si>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</si>
  <si>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</si>
  <si>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</si>
  <si>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</si>
  <si>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</si>
  <si>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</si>
  <si>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</si>
  <si>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</si>
  <si>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</si>
  <si>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</si>
  <si>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</si>
  <si>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</si>
  <si>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</si>
  <si>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</si>
  <si>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</si>
  <si>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</si>
  <si>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</si>
  <si>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</si>
  <si>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</si>
  <si>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</si>
  <si>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</si>
  <si>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</si>
  <si>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</si>
  <si>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</si>
  <si>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</si>
  <si>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</si>
  <si>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</si>
  <si>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</si>
  <si>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</si>
  <si>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</si>
  <si>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</si>
  <si>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</si>
  <si>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</si>
  <si>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</si>
  <si>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</si>
  <si>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</si>
  <si>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</si>
  <si>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</si>
  <si>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</si>
  <si>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</si>
  <si>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</si>
  <si>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</si>
  <si>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</si>
  <si>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</si>
  <si>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</si>
  <si>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</si>
  <si>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</si>
  <si>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</si>
  <si>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</si>
  <si>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</si>
  <si>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</si>
  <si>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</si>
  <si>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</si>
  <si>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</si>
  <si>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</si>
  <si>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</si>
  <si>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</si>
  <si>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</si>
  <si>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</si>
  <si>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</si>
  <si>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</si>
  <si>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</si>
  <si>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</si>
  <si>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</si>
  <si>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</si>
  <si>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</si>
  <si>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</si>
  <si>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</si>
  <si>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</si>
  <si>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</si>
  <si>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</si>
  <si>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</si>
  <si>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</si>
  <si>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</si>
  <si>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</si>
  <si>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</si>
  <si>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</si>
  <si>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</si>
  <si>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</si>
  <si>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</si>
  <si>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</si>
  <si>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</si>
  <si>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</si>
  <si>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</si>
  <si>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</si>
  <si>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</si>
  <si>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</si>
  <si>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</si>
  <si>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</si>
  <si>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</si>
  <si>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</si>
  <si>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</si>
  <si>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</si>
  <si>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</si>
  <si>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</si>
  <si>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</si>
  <si>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</si>
  <si>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</si>
  <si>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</si>
  <si>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</si>
  <si>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</si>
  <si>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</si>
  <si>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</si>
  <si>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</si>
  <si>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</si>
  <si>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</si>
  <si>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</si>
  <si>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</si>
  <si>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</si>
  <si>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</si>
  <si>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</si>
  <si>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</si>
  <si>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</si>
  <si>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</si>
  <si>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</si>
  <si>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</si>
  <si>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</si>
  <si>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</si>
  <si>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</si>
  <si>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</si>
  <si>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</si>
  <si>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</si>
  <si>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</si>
  <si>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</si>
  <si>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</si>
  <si>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</si>
  <si>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</si>
  <si>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</si>
  <si>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</si>
  <si>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</si>
  <si>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</si>
  <si>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</si>
  <si>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</si>
  <si>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</si>
  <si>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</si>
  <si>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</si>
  <si>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</si>
  <si>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</si>
  <si>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</si>
  <si>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</si>
  <si>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</si>
  <si>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</si>
  <si>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</si>
  <si>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</si>
  <si>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</si>
  <si>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</si>
  <si>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</si>
  <si>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</si>
  <si>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</si>
  <si>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</si>
  <si>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</si>
  <si>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</si>
  <si>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</si>
  <si>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</si>
  <si>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</si>
  <si>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</si>
  <si>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</si>
  <si>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</si>
  <si>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</si>
  <si>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</si>
  <si>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</si>
  <si>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</si>
  <si>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</si>
  <si>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</si>
  <si>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</si>
  <si>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</si>
  <si>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</si>
  <si>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</si>
  <si>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</si>
  <si>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</si>
  <si>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</si>
  <si>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</si>
  <si>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</si>
  <si>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</si>
  <si>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</si>
  <si>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</si>
  <si>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</si>
  <si>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</si>
  <si>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</si>
  <si>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</si>
  <si>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</si>
  <si>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</si>
  <si>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</si>
  <si>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</si>
  <si>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</si>
  <si>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</si>
  <si>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</si>
  <si>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</si>
  <si>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</si>
  <si>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</si>
  <si>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</si>
  <si>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</si>
  <si>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</si>
  <si>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</si>
  <si>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</si>
  <si>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</si>
  <si>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</si>
  <si>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</si>
  <si>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</si>
  <si>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</si>
  <si>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</si>
  <si>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</si>
  <si>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</si>
  <si>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</si>
  <si>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</si>
  <si>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</si>
  <si>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</si>
  <si>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</si>
  <si>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</si>
  <si>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</si>
  <si>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</si>
  <si>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</si>
  <si>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</si>
  <si>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</si>
  <si>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</si>
  <si>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</si>
  <si>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</si>
  <si>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</si>
  <si>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</si>
  <si>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</si>
  <si>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</si>
  <si>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</si>
  <si>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</si>
  <si>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</si>
  <si>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</si>
  <si>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</si>
  <si>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</si>
  <si>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</si>
  <si>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</si>
  <si>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</si>
  <si>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</si>
  <si>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</si>
  <si>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</si>
  <si>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</si>
  <si>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</si>
  <si>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</si>
  <si>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</si>
  <si>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</si>
  <si>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</si>
  <si>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</si>
  <si>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</si>
  <si>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</si>
  <si>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</si>
  <si>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</si>
  <si>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</si>
  <si>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</si>
  <si>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</si>
  <si>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</si>
  <si>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</si>
  <si>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</si>
  <si>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</si>
  <si>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</si>
  <si>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</si>
  <si>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</si>
  <si>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</si>
  <si>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</si>
  <si>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</si>
  <si>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</si>
  <si>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</si>
  <si>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</si>
  <si>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</si>
  <si>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</si>
  <si>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</si>
  <si>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</si>
  <si>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</si>
  <si>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</si>
  <si>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</si>
  <si>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</si>
  <si>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</si>
  <si>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</si>
  <si>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</si>
  <si>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</si>
  <si>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</si>
  <si>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</si>
  <si>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</si>
  <si>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</si>
  <si>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</si>
  <si>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</si>
  <si>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</si>
  <si>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</si>
  <si>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</si>
  <si>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</si>
  <si>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</si>
  <si>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</si>
  <si>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</si>
  <si>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</si>
  <si>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</si>
  <si>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</si>
  <si>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</si>
  <si>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</si>
  <si>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</si>
  <si>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</si>
  <si>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</si>
  <si>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</si>
  <si>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</si>
  <si>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</si>
  <si>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</si>
  <si>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</si>
  <si>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</si>
  <si>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</si>
  <si>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</si>
  <si>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</si>
  <si>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</si>
  <si>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</si>
  <si>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</si>
  <si>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</si>
  <si>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</si>
  <si>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</si>
  <si>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</si>
  <si>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</si>
  <si>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</si>
  <si>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</si>
  <si>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</si>
  <si>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</si>
  <si>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</si>
  <si>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</si>
  <si>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</si>
  <si>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</si>
  <si>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</si>
  <si>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</si>
  <si>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</si>
  <si>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</si>
  <si>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</si>
  <si>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</si>
  <si>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</si>
  <si>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</si>
  <si>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</si>
  <si>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</si>
  <si>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</si>
  <si>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</si>
  <si>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</si>
  <si>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</si>
  <si>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</si>
  <si>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</si>
  <si>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</si>
  <si>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</si>
  <si>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</si>
  <si>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</si>
  <si>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</si>
  <si>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</si>
  <si>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</si>
  <si>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</si>
  <si>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</si>
  <si>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</si>
  <si>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</si>
  <si>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</si>
  <si>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</si>
  <si>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</si>
  <si>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</si>
  <si>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</si>
  <si>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</si>
  <si>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</si>
  <si>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</si>
  <si>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</si>
  <si>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</si>
  <si>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</si>
  <si>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</si>
  <si>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</si>
  <si>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</si>
  <si>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</si>
  <si>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</si>
  <si>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</si>
  <si>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</si>
  <si>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</si>
  <si>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</si>
  <si>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</si>
  <si>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</si>
  <si>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</si>
  <si>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</si>
  <si>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</si>
  <si>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</si>
  <si>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</si>
  <si>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</si>
  <si>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</si>
  <si>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</si>
  <si>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</si>
  <si>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</si>
  <si>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</si>
  <si>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</si>
  <si>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</si>
  <si>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</si>
  <si>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</si>
  <si>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</si>
  <si>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</si>
  <si>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</si>
  <si>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</si>
  <si>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</si>
  <si>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</si>
  <si>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</si>
  <si>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</si>
  <si>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</si>
  <si>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</si>
  <si>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</si>
  <si>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</si>
  <si>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</si>
  <si>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</si>
  <si>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</si>
  <si>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</si>
  <si>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</si>
  <si>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</si>
  <si>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</si>
  <si>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</si>
  <si>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</si>
  <si>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</si>
  <si>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</si>
  <si>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</si>
  <si>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</si>
  <si>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</si>
  <si>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</si>
  <si>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</si>
  <si>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</si>
  <si>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</si>
  <si>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</si>
  <si>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</si>
  <si>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</si>
  <si>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</si>
  <si>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</si>
  <si>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</si>
  <si>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</si>
  <si>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</si>
  <si>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</si>
  <si>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</si>
  <si>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</si>
  <si>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</si>
  <si>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</si>
  <si>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</si>
  <si>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</si>
  <si>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</si>
  <si>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</si>
  <si>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</si>
  <si>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</si>
  <si>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</si>
  <si>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</si>
  <si>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</si>
  <si>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</si>
  <si>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</si>
  <si>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</si>
  <si>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</si>
  <si>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</si>
  <si>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</si>
  <si>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</si>
  <si>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</si>
  <si>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</si>
  <si>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</si>
  <si>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</si>
  <si>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</si>
  <si>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</si>
  <si>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</si>
  <si>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</si>
  <si>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</si>
  <si>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</si>
  <si>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</si>
  <si>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</si>
  <si>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</si>
  <si>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</si>
  <si>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</si>
  <si>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</si>
  <si>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</si>
  <si>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</si>
  <si>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</si>
  <si>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</si>
  <si>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</si>
  <si>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</si>
  <si>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</si>
  <si>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</si>
  <si>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</si>
  <si>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</si>
  <si>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</si>
  <si>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</si>
  <si>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</si>
  <si>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</si>
  <si>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</si>
  <si>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</si>
  <si>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</si>
  <si>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</si>
  <si>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</si>
  <si>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</si>
  <si>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</si>
  <si>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</si>
  <si>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</si>
  <si>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</si>
  <si>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</si>
  <si>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</si>
  <si>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</si>
  <si>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</si>
  <si>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</si>
  <si>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</si>
  <si>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</si>
  <si>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</si>
  <si>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</si>
  <si>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</si>
  <si>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</si>
  <si>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</si>
  <si>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</si>
  <si>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</si>
  <si>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</si>
  <si>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</si>
  <si>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</si>
  <si>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</si>
  <si>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</si>
  <si>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</si>
  <si>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</si>
  <si>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</si>
  <si>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</si>
  <si>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</si>
  <si>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</si>
  <si>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</si>
  <si>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</si>
  <si>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</si>
  <si>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</si>
  <si>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</si>
  <si>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</si>
  <si>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</si>
  <si>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</si>
  <si>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</si>
  <si>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</si>
  <si>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</si>
  <si>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</si>
  <si>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</si>
  <si>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</si>
  <si>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</si>
  <si>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</si>
  <si>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</si>
  <si>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</si>
  <si>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</si>
  <si>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</si>
  <si>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</si>
  <si>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</si>
  <si>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</si>
  <si>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</si>
  <si>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</si>
  <si>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</si>
  <si>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</si>
  <si>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</si>
  <si>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</si>
  <si>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</si>
  <si>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</si>
  <si>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</si>
  <si>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</si>
  <si>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</si>
  <si>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</si>
  <si>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</si>
  <si>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</si>
  <si>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</si>
  <si>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</si>
  <si>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</si>
  <si>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</si>
  <si>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</si>
  <si>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</si>
  <si>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</si>
  <si>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</si>
  <si>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</si>
  <si>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</si>
  <si>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</si>
  <si>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</si>
  <si>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</si>
  <si>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</si>
  <si>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</si>
  <si>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</si>
  <si>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</si>
  <si>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</si>
  <si>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</si>
  <si>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</si>
  <si>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</si>
  <si>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</si>
  <si>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</si>
  <si>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</si>
  <si>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</si>
  <si>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</si>
  <si>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</si>
  <si>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</si>
  <si>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</si>
  <si>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</si>
  <si>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</si>
  <si>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</si>
  <si>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</si>
  <si>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</si>
  <si>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</si>
  <si>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</si>
  <si>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</si>
  <si>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</si>
  <si>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</si>
  <si>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</si>
  <si>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</si>
  <si>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</si>
  <si>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</si>
  <si>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</si>
  <si>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</si>
  <si>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</si>
  <si>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</si>
  <si>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</si>
  <si>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</si>
  <si>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</si>
  <si>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</si>
  <si>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</si>
  <si>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</si>
  <si>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</si>
  <si>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</si>
  <si>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</si>
  <si>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</si>
  <si>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</si>
  <si>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</si>
  <si>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</si>
  <si>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</si>
  <si>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</si>
  <si>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</si>
  <si>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</si>
  <si>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</si>
  <si>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</si>
  <si>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</si>
  <si>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</si>
  <si>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</si>
  <si>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</si>
  <si>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</si>
  <si>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</si>
  <si>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</si>
  <si>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</si>
  <si>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</si>
  <si>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</si>
  <si>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</si>
  <si>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</si>
  <si>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</si>
  <si>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</si>
  <si>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</si>
  <si>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</si>
  <si>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</si>
  <si>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</si>
  <si>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</si>
  <si>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</si>
  <si>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</si>
  <si>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</si>
  <si>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</si>
  <si>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</si>
  <si>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</si>
  <si>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</si>
  <si>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</si>
  <si>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</si>
  <si>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</si>
  <si>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</si>
  <si>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</si>
  <si>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</si>
  <si>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</si>
  <si>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</si>
  <si>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</si>
  <si>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</si>
  <si>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</si>
  <si>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</si>
  <si>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</si>
  <si>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</si>
  <si>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</si>
  <si>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</si>
  <si>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</si>
  <si>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</si>
  <si>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</si>
  <si>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</si>
  <si>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</si>
  <si>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</si>
  <si>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</si>
  <si>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</si>
  <si>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</si>
  <si>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</si>
  <si>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</si>
  <si>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</si>
  <si>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</si>
  <si>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</si>
  <si>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</si>
  <si>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</si>
  <si>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</si>
  <si>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</si>
  <si>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</si>
  <si>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</si>
  <si>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</si>
  <si>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</si>
  <si>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</si>
  <si>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</si>
  <si>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</si>
  <si>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</si>
  <si>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</si>
  <si>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</si>
  <si>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</si>
  <si>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</si>
  <si>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</si>
  <si>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</si>
  <si>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</si>
  <si>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</si>
  <si>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</si>
  <si>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</si>
  <si>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</si>
  <si>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</si>
  <si>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</si>
  <si>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</si>
  <si>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</si>
  <si>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</si>
  <si>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</si>
  <si>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</si>
  <si>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</si>
  <si>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</si>
  <si>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</si>
  <si>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</si>
  <si>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</si>
  <si>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</si>
  <si>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</si>
  <si>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</si>
  <si>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</si>
  <si>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</si>
  <si>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</si>
  <si>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</si>
  <si>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</si>
  <si>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</si>
  <si>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</si>
  <si>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</si>
  <si>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</si>
  <si>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</si>
  <si>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</si>
  <si>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</si>
  <si>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</si>
  <si>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</si>
  <si>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</si>
  <si>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</si>
  <si>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</si>
  <si>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</si>
  <si>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</si>
  <si>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</si>
  <si>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</si>
  <si>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</si>
  <si>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</si>
  <si>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</si>
  <si>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</si>
  <si>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</si>
  <si>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</si>
  <si>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</si>
  <si>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</si>
  <si>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</si>
  <si>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</si>
  <si>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</si>
  <si>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</si>
  <si>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</si>
  <si>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</si>
  <si>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</si>
  <si>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</si>
  <si>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</si>
  <si>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</si>
  <si>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</si>
  <si>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</si>
  <si>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</si>
  <si>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</si>
  <si>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</si>
  <si>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</si>
  <si>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</si>
  <si>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</si>
  <si>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</si>
  <si>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</si>
  <si>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</si>
  <si>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</si>
  <si>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</si>
  <si>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</si>
  <si>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</si>
  <si>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</si>
  <si>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</si>
  <si>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</si>
  <si>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</si>
  <si>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</si>
  <si>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</si>
  <si>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</si>
  <si>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</si>
  <si>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</si>
  <si>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</si>
  <si>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</si>
  <si>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</si>
  <si>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</si>
  <si>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</si>
  <si>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</si>
  <si>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</si>
  <si>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</si>
  <si>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</si>
  <si>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</si>
  <si>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</si>
  <si>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</si>
  <si>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</si>
  <si>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</si>
  <si>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</si>
  <si>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</si>
  <si>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</si>
  <si>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</si>
  <si>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</si>
  <si>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</si>
  <si>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</si>
  <si>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</si>
  <si>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</si>
  <si>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</si>
  <si>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</si>
  <si>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</si>
  <si>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</si>
  <si>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</si>
  <si>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</si>
  <si>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</si>
  <si>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</si>
  <si>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</si>
  <si>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</si>
  <si>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</si>
  <si>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</si>
  <si>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</si>
  <si>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</si>
  <si>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</si>
  <si>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</si>
  <si>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</si>
  <si>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</si>
  <si>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</si>
  <si>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</si>
  <si>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</si>
  <si>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</si>
  <si>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</si>
  <si>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</si>
  <si>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</si>
  <si>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</si>
  <si>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</si>
  <si>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</si>
  <si>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</si>
  <si>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</si>
  <si>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</si>
  <si>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</si>
  <si>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</si>
  <si>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</si>
  <si>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</si>
  <si>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</si>
  <si>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</si>
  <si>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</si>
  <si>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</si>
  <si>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</si>
  <si>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</si>
  <si>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</si>
  <si>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</si>
  <si>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</si>
  <si>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</si>
  <si>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</si>
  <si>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</si>
  <si>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</si>
  <si>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</si>
  <si>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</si>
  <si>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</si>
  <si>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</si>
  <si>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</si>
  <si>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</si>
  <si>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</si>
  <si>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</si>
  <si>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</si>
  <si>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</si>
  <si>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</si>
  <si>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</si>
  <si>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</si>
  <si>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</si>
  <si>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</si>
  <si>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</si>
  <si>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</si>
  <si>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</si>
  <si>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</si>
  <si>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</si>
  <si>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</si>
  <si>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</si>
  <si>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</si>
  <si>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</si>
  <si>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</si>
  <si>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</si>
  <si>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</si>
  <si>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</si>
  <si>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</si>
  <si>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</si>
  <si>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</si>
  <si>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</si>
  <si>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</si>
  <si>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</si>
  <si>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</si>
  <si>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</si>
  <si>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</si>
  <si>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</si>
  <si>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</si>
  <si>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</si>
  <si>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</si>
  <si>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</si>
  <si>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</si>
  <si>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</si>
  <si>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</si>
  <si>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</si>
  <si>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</si>
  <si>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</si>
  <si>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</si>
  <si>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</si>
  <si>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</si>
  <si>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</si>
  <si>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</si>
  <si>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</si>
  <si>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</si>
  <si>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</si>
  <si>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</si>
  <si>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</si>
  <si>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</si>
  <si>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</si>
  <si>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</si>
  <si>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</si>
  <si>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</si>
  <si>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</si>
  <si>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</si>
  <si>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</si>
  <si>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</si>
  <si>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</si>
  <si>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</si>
  <si>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</si>
  <si>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</si>
  <si>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</si>
  <si>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</si>
  <si>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</si>
  <si>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</si>
  <si>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</si>
  <si>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</si>
  <si>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</si>
  <si>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</si>
  <si>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</si>
  <si>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</si>
  <si>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</si>
  <si>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</si>
  <si>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</si>
  <si>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</si>
  <si>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</si>
  <si>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</si>
  <si>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</si>
  <si>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</si>
  <si>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</si>
  <si>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</si>
  <si>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</si>
  <si>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</si>
  <si>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</si>
  <si>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</si>
  <si>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</si>
  <si>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</si>
  <si>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</si>
  <si>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</si>
  <si>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</si>
  <si>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</si>
  <si>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</si>
  <si>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</si>
  <si>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</si>
  <si>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</si>
  <si>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</si>
  <si>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</si>
  <si>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</si>
  <si>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</si>
  <si>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</si>
  <si>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</si>
  <si>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</si>
  <si>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</si>
  <si>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</si>
  <si>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</si>
  <si>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</si>
  <si>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</si>
  <si>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</si>
  <si>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</si>
  <si>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</si>
  <si>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</si>
  <si>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</si>
  <si>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</si>
  <si>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</si>
  <si>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</si>
  <si>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</si>
  <si>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</si>
  <si>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</si>
  <si>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</si>
  <si>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</si>
  <si>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</si>
  <si>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</si>
  <si>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</si>
  <si>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</si>
  <si>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</si>
  <si>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</si>
  <si>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</si>
  <si>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</si>
  <si>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</si>
  <si>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</si>
  <si>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</si>
  <si>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</si>
  <si>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</si>
  <si>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</si>
  <si>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</si>
  <si>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</si>
  <si>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</si>
  <si>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</si>
  <si>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</si>
  <si>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</si>
  <si>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</si>
  <si>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</si>
  <si>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</si>
  <si>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</si>
  <si>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</si>
  <si>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</si>
  <si>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</si>
  <si>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</si>
  <si>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</si>
  <si>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</si>
  <si>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</si>
  <si>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</si>
  <si>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</si>
  <si>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</si>
  <si>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</si>
  <si>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</si>
  <si>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</si>
  <si>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</si>
  <si>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</si>
  <si>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</si>
  <si>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</si>
  <si>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</si>
  <si>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</si>
  <si>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</si>
  <si>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</si>
  <si>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</si>
  <si>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</si>
  <si>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</si>
  <si>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</si>
  <si>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</si>
  <si>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</si>
  <si>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</si>
  <si>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</si>
  <si>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</si>
  <si>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</si>
  <si>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</si>
  <si>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</si>
  <si>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</si>
  <si>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</si>
  <si>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</si>
  <si>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</si>
  <si>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</si>
  <si>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</si>
  <si>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</si>
  <si>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</si>
  <si>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</si>
  <si>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</si>
  <si>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</si>
  <si>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</si>
  <si>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</si>
  <si>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</si>
  <si>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</si>
  <si>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</si>
  <si>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</si>
  <si>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</si>
  <si>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</si>
  <si>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</si>
  <si>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</si>
  <si>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</si>
  <si>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</si>
  <si>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</si>
  <si>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</si>
  <si>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</si>
  <si>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</si>
  <si>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</si>
  <si>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</si>
  <si>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</si>
  <si>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</si>
  <si>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</si>
  <si>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</si>
  <si>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</si>
  <si>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</si>
  <si>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</si>
  <si>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</si>
  <si>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</si>
  <si>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</si>
  <si>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</si>
  <si>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</si>
  <si>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</si>
  <si>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</si>
  <si>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</si>
  <si>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</si>
  <si>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</si>
  <si>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</si>
  <si>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</si>
  <si>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</si>
  <si>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</si>
  <si>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</si>
  <si>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</si>
  <si>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</si>
  <si>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</si>
  <si>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</si>
  <si>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</si>
  <si>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</si>
  <si>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</si>
  <si>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</si>
  <si>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</si>
  <si>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</si>
  <si>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</si>
  <si>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</si>
  <si>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</si>
  <si>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</si>
  <si>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</si>
  <si>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</si>
  <si>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</si>
  <si>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</si>
  <si>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</si>
  <si>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</si>
  <si>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</si>
  <si>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</si>
  <si>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</si>
  <si>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</si>
  <si>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</si>
  <si>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</si>
  <si>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</si>
  <si>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</si>
  <si>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</si>
  <si>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</si>
  <si>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</si>
  <si>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</si>
  <si>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</si>
  <si>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</si>
  <si>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</si>
  <si>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</si>
  <si>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</si>
  <si>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</si>
  <si>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</si>
  <si>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</si>
  <si>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</si>
  <si>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</si>
  <si>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</si>
  <si>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</si>
  <si>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</si>
  <si>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</si>
  <si>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</si>
  <si>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</si>
  <si>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</si>
  <si>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</si>
  <si>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</si>
  <si>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</si>
  <si>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</si>
  <si>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</si>
  <si>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</si>
  <si>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</si>
  <si>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</si>
  <si>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</si>
  <si>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</si>
  <si>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</si>
  <si>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</si>
  <si>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</si>
  <si>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</si>
  <si>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</si>
  <si>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</si>
  <si>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</si>
  <si>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</si>
  <si>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</si>
  <si>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</si>
  <si>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</si>
  <si>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</si>
  <si>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</si>
  <si>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</si>
  <si>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</si>
  <si>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</si>
  <si>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</si>
  <si>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</si>
  <si>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</si>
  <si>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</si>
  <si>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</si>
  <si>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</si>
  <si>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</si>
  <si>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</si>
  <si>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</si>
  <si>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</si>
  <si>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</si>
  <si>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</si>
  <si>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</si>
  <si>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</si>
  <si>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</si>
  <si>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</si>
  <si>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</si>
  <si>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</si>
  <si>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</si>
  <si>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</si>
  <si>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</si>
  <si>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</si>
  <si>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</si>
  <si>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</si>
  <si>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</si>
  <si>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</si>
  <si>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</si>
  <si>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</si>
  <si>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</si>
  <si>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</si>
  <si>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</si>
  <si>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</si>
  <si>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</si>
  <si>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</si>
  <si>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</si>
  <si>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</si>
  <si>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</si>
  <si>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</si>
  <si>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</si>
  <si>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</si>
  <si>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</si>
  <si>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</si>
  <si>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</si>
  <si>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</si>
  <si>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</si>
  <si>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</si>
  <si>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</si>
  <si>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</si>
  <si>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</si>
  <si>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</si>
  <si>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</si>
  <si>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</si>
  <si>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</si>
  <si>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</si>
  <si>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</si>
  <si>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</si>
  <si>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</si>
  <si>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</si>
  <si>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</si>
  <si>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</si>
  <si>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</si>
  <si>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</si>
  <si>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</si>
  <si>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</si>
  <si>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</si>
  <si>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</si>
  <si>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</si>
  <si>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</si>
  <si>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</si>
  <si>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</si>
  <si>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</si>
  <si>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</si>
  <si>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</si>
  <si>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</si>
  <si>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</si>
  <si>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</si>
  <si>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</si>
  <si>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</si>
  <si>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</si>
  <si>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</si>
  <si>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</si>
  <si>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</si>
  <si>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</si>
  <si>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</si>
  <si>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</si>
  <si>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</si>
  <si>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</si>
  <si>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</si>
  <si>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</si>
  <si>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</si>
  <si>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</si>
  <si>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</si>
  <si>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</si>
  <si>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</si>
  <si>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</si>
  <si>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</si>
  <si>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</si>
  <si>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</si>
  <si>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</si>
  <si>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</si>
  <si>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</si>
  <si>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</si>
  <si>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</si>
  <si>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</si>
  <si>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</si>
  <si>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</si>
  <si>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</si>
  <si>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</si>
  <si>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</si>
  <si>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</si>
  <si>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</si>
  <si>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</si>
  <si>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</si>
  <si>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</si>
  <si>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</si>
  <si>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</si>
  <si>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</si>
  <si>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</si>
  <si>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</si>
  <si>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</si>
  <si>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</si>
  <si>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</si>
  <si>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</si>
  <si>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</si>
  <si>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</si>
  <si>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</si>
  <si>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</si>
  <si>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</si>
  <si>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</si>
  <si>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</si>
  <si>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</si>
  <si>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</si>
  <si>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</si>
  <si>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</si>
  <si>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</si>
  <si>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</si>
  <si>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</si>
  <si>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</si>
  <si>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</si>
  <si>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</si>
  <si>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</si>
  <si>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</si>
  <si>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</si>
  <si>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</si>
  <si>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</si>
  <si>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</si>
  <si>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</si>
  <si>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</si>
  <si>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</si>
  <si>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</si>
  <si>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</si>
  <si>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</si>
  <si>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</si>
  <si>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</si>
  <si>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</si>
  <si>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</si>
  <si>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</si>
  <si>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</si>
  <si>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</si>
  <si>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</si>
  <si>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</si>
  <si>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</si>
  <si>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</si>
  <si>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</si>
  <si>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</si>
  <si>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</si>
  <si>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</si>
  <si>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</si>
  <si>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</si>
  <si>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</si>
  <si>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</si>
  <si>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</si>
  <si>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</si>
  <si>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</si>
  <si>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</si>
  <si>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</si>
  <si>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</si>
  <si>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</si>
  <si>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</si>
  <si>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</si>
  <si>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</si>
  <si>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</si>
  <si>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</si>
  <si>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</si>
  <si>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</si>
  <si>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</si>
  <si>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</si>
  <si>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</si>
  <si>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</si>
  <si>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</si>
  <si>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</si>
  <si>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</si>
  <si>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</si>
  <si>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</si>
  <si>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</si>
  <si>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</si>
  <si>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</si>
  <si>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</si>
  <si>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</si>
  <si>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</si>
  <si>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</si>
  <si>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</si>
  <si>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</si>
  <si>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</si>
  <si>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</si>
  <si>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</si>
  <si>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</si>
  <si>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</si>
  <si>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</si>
  <si>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</si>
  <si>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</si>
  <si>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</si>
  <si>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</si>
  <si>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</si>
  <si>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</si>
  <si>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</si>
  <si>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</si>
  <si>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</si>
  <si>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</si>
  <si>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</si>
  <si>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</si>
  <si>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</si>
  <si>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</si>
  <si>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</si>
  <si>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</si>
  <si>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</si>
  <si>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</si>
  <si>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</si>
  <si>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</si>
  <si>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</si>
  <si>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</si>
  <si>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</si>
  <si>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</si>
  <si>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</si>
  <si>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</si>
  <si>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</si>
  <si>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</si>
  <si>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</si>
  <si>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</si>
  <si>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</si>
  <si>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</si>
  <si>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</si>
  <si>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</si>
  <si>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</si>
  <si>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</si>
  <si>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</si>
  <si>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</si>
  <si>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</si>
  <si>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</si>
  <si>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</si>
  <si>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</si>
  <si>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</si>
  <si>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</si>
  <si>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</si>
  <si>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</si>
  <si>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</si>
  <si>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</si>
  <si>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</si>
  <si>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</si>
  <si>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</si>
  <si>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</si>
  <si>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</si>
  <si>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</si>
  <si>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</si>
  <si>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</si>
  <si>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</si>
  <si>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</si>
  <si>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</si>
  <si>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</si>
  <si>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</si>
  <si>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</si>
  <si>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</si>
  <si>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</si>
  <si>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</si>
  <si>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</si>
  <si>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</si>
  <si>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</si>
  <si>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</si>
  <si>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</si>
  <si>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</si>
  <si>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</si>
  <si>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</si>
  <si>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</si>
  <si>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</si>
  <si>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</si>
  <si>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</si>
  <si>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</si>
  <si>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</si>
  <si>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</si>
  <si>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</si>
  <si>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</si>
  <si>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</si>
  <si>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</si>
  <si>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</si>
  <si>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</si>
  <si>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</si>
  <si>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</si>
  <si>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</si>
  <si>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</si>
  <si>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</si>
  <si>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</si>
  <si>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</si>
  <si>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</si>
  <si>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</si>
  <si>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</si>
  <si>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</si>
  <si>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</si>
  <si>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</si>
  <si>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</si>
  <si>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</si>
  <si>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</si>
  <si>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</si>
  <si>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</si>
  <si>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</si>
  <si>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</si>
  <si>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</si>
  <si>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</si>
  <si>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</si>
  <si>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</si>
  <si>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</si>
  <si>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</si>
  <si>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</si>
  <si>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</si>
  <si>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</si>
  <si>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</si>
  <si>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</si>
  <si>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</si>
  <si>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</si>
  <si>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</si>
  <si>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</si>
  <si>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</si>
  <si>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</si>
  <si>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</si>
  <si>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</si>
  <si>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</si>
  <si>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</si>
  <si>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</si>
  <si>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</si>
  <si>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</si>
  <si>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</si>
  <si>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</si>
  <si>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</si>
  <si>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</si>
  <si>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</si>
  <si>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</si>
  <si>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</si>
  <si>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</si>
  <si>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</si>
  <si>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</si>
  <si>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</si>
  <si>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</si>
  <si>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</si>
  <si>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</si>
  <si>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</si>
  <si>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</si>
  <si>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</si>
  <si>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</si>
  <si>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</si>
  <si>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</si>
  <si>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</si>
  <si>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</si>
  <si>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</si>
  <si>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</si>
  <si>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</si>
  <si>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</si>
  <si>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</si>
  <si>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</si>
  <si>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</si>
  <si>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</si>
  <si>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</si>
  <si>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</si>
  <si>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</si>
  <si>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</si>
  <si>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</si>
  <si>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</si>
  <si>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</si>
  <si>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</si>
  <si>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</si>
  <si>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</si>
  <si>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</si>
  <si>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</si>
  <si>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</si>
  <si>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</si>
  <si>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</si>
  <si>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</si>
  <si>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</si>
  <si>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</si>
  <si>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</si>
  <si>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</si>
  <si>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</si>
  <si>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</si>
  <si>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</si>
  <si>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</si>
  <si>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</si>
  <si>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</si>
  <si>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</si>
  <si>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</si>
  <si>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</si>
  <si>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</si>
  <si>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</si>
  <si>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</si>
  <si>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</si>
  <si>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</si>
  <si>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</si>
  <si>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</si>
  <si>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</si>
  <si>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</si>
  <si>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</si>
  <si>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</si>
  <si>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</si>
  <si>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</si>
  <si>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</si>
  <si>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</si>
  <si>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</si>
  <si>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</si>
  <si>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</si>
  <si>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</si>
  <si>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</si>
  <si>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</si>
  <si>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</si>
  <si>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</si>
  <si>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</si>
  <si>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</si>
  <si>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</si>
  <si>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</si>
  <si>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</si>
  <si>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</si>
  <si>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</si>
  <si>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</si>
  <si>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</si>
  <si>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</si>
  <si>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</si>
  <si>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</si>
  <si>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</si>
  <si>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</si>
  <si>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</si>
  <si>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</si>
  <si>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</si>
  <si>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</si>
  <si>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</si>
  <si>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</si>
  <si>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</si>
  <si>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</si>
  <si>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</si>
  <si>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</si>
  <si>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</si>
  <si>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</si>
  <si>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</si>
  <si>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</si>
  <si>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</si>
  <si>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</si>
  <si>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</si>
  <si>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</si>
  <si>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</si>
  <si>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</si>
  <si>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</si>
  <si>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</si>
  <si>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</si>
  <si>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</si>
  <si>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</si>
  <si>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</si>
  <si>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</si>
  <si>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</si>
  <si>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</si>
  <si>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</si>
  <si>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</si>
  <si>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</si>
  <si>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</si>
  <si>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</si>
  <si>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</si>
  <si>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</si>
  <si>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</si>
  <si>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</si>
  <si>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</si>
  <si>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</si>
  <si>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</si>
  <si>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</si>
  <si>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</si>
  <si>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</si>
  <si>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</si>
  <si>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</si>
  <si>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</si>
  <si>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</si>
  <si>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</si>
  <si>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</si>
  <si>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</si>
  <si>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</si>
  <si>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</si>
  <si>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</si>
  <si>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</si>
  <si>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</si>
  <si>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</si>
  <si>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</si>
  <si>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</si>
  <si>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</si>
  <si>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</si>
  <si>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</si>
  <si>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</si>
  <si>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</si>
  <si>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</si>
  <si>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</si>
  <si>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</si>
  <si>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</si>
  <si>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</si>
  <si>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</si>
  <si>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</si>
  <si>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</si>
  <si>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</si>
  <si>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</si>
  <si>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</si>
  <si>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</si>
  <si>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</si>
  <si>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</si>
  <si>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</si>
  <si>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</si>
  <si>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</si>
  <si>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</si>
  <si>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</si>
  <si>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</si>
  <si>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</si>
  <si>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</si>
  <si>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</si>
  <si>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</si>
  <si>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</si>
  <si>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</si>
  <si>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</si>
  <si>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</si>
  <si>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</si>
  <si>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</si>
  <si>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</si>
  <si>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</si>
  <si>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</si>
  <si>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</si>
  <si>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</si>
  <si>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</si>
  <si>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</si>
  <si>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</si>
  <si>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</si>
  <si>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</si>
  <si>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</si>
  <si>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</si>
  <si>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</si>
  <si>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</si>
  <si>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</si>
  <si>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</si>
  <si>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</si>
  <si>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</si>
  <si>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</si>
  <si>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</si>
  <si>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</si>
  <si>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</si>
  <si>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</si>
  <si>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</si>
  <si>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</si>
  <si>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</si>
  <si>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</si>
  <si>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</si>
  <si>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</si>
  <si>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</si>
  <si>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</si>
  <si>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</si>
  <si>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</si>
  <si>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</si>
  <si>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</si>
  <si>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</si>
  <si>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</si>
  <si>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</si>
  <si>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</si>
  <si>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</si>
  <si>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</si>
  <si>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</si>
  <si>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</si>
  <si>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</si>
  <si>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</si>
  <si>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</si>
  <si>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</si>
  <si>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</si>
  <si>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</si>
  <si>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</si>
  <si>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</si>
  <si>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</si>
  <si>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</si>
  <si>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</si>
  <si>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</si>
  <si>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</si>
  <si>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</si>
  <si>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</si>
  <si>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</si>
  <si>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</si>
  <si>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</si>
  <si>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</si>
  <si>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</si>
  <si>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</si>
  <si>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</si>
  <si>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</si>
  <si>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</si>
  <si>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</si>
  <si>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</si>
  <si>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</si>
  <si>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</si>
  <si>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</si>
  <si>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</si>
  <si>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</si>
  <si>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</si>
  <si>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</si>
  <si>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</si>
  <si>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</si>
  <si>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</si>
  <si>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</si>
  <si>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</si>
  <si>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</si>
  <si>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</si>
  <si>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</si>
  <si>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</si>
  <si>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</si>
  <si>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</si>
  <si>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</si>
  <si>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</si>
  <si>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</si>
  <si>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</si>
  <si>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</si>
  <si>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</si>
  <si>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</si>
  <si>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</si>
  <si>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</si>
  <si>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</si>
  <si>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</si>
  <si>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</si>
  <si>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</si>
  <si>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</si>
  <si>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</si>
  <si>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</si>
  <si>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</si>
  <si>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</si>
  <si>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</si>
  <si>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</si>
  <si>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</si>
  <si>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</si>
  <si>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</si>
  <si>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</si>
  <si>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</si>
  <si>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</si>
  <si>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</si>
  <si>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</si>
  <si>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</si>
  <si>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</si>
  <si>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</si>
  <si>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</si>
  <si>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</si>
  <si>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</si>
  <si>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</si>
  <si>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</si>
  <si>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</si>
  <si>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</si>
  <si>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</si>
  <si>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</si>
  <si>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</si>
  <si>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</si>
  <si>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</si>
  <si>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</si>
  <si>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</si>
  <si>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</si>
  <si>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</si>
  <si>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</si>
  <si>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</si>
  <si>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</si>
  <si>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</si>
  <si>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</si>
  <si>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</si>
  <si>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</si>
  <si>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</si>
  <si>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</si>
  <si>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</si>
  <si>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</si>
  <si>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</si>
  <si>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</si>
  <si>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</si>
  <si>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</si>
  <si>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</si>
  <si>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</si>
  <si>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</si>
  <si>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</si>
  <si>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</si>
  <si>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</si>
  <si>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</si>
  <si>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</si>
  <si>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</si>
  <si>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</si>
  <si>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</si>
  <si>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</si>
  <si>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</si>
  <si>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</si>
  <si>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</si>
  <si>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</si>
  <si>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</si>
  <si>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</si>
  <si>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</si>
  <si>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</si>
  <si>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</si>
  <si>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</si>
  <si>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</si>
  <si>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</si>
  <si>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</si>
  <si>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</si>
  <si>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</si>
  <si>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</si>
  <si>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</si>
  <si>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</si>
  <si>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</si>
  <si>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</si>
  <si>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</si>
  <si>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</si>
  <si>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</si>
  <si>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</si>
  <si>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</si>
  <si>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</si>
  <si>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</si>
  <si>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</si>
  <si>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</si>
  <si>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</si>
  <si>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</si>
  <si>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</si>
  <si>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</si>
  <si>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</si>
  <si>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</si>
  <si>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</si>
  <si>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</si>
  <si>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</si>
  <si>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</si>
  <si>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</si>
  <si>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</si>
  <si>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</si>
  <si>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</si>
  <si>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</si>
  <si>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</si>
  <si>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</si>
  <si>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</si>
  <si>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</si>
  <si>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</si>
  <si>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</si>
  <si>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</si>
  <si>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</si>
  <si>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</si>
  <si>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</si>
  <si>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</si>
  <si>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</si>
  <si>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</si>
  <si>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</si>
  <si>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</si>
  <si>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</si>
  <si>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</si>
  <si>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</si>
  <si>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</si>
  <si>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</si>
  <si>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</si>
  <si>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</si>
  <si>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</si>
  <si>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</si>
  <si>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</si>
  <si>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</si>
  <si>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</si>
  <si>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</si>
  <si>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</si>
  <si>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</si>
  <si>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</si>
  <si>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</si>
  <si>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</si>
  <si>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</si>
  <si>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</si>
  <si>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</si>
  <si>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</si>
  <si>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</si>
  <si>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</si>
  <si>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</si>
  <si>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</si>
  <si>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</si>
  <si>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</si>
  <si>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</si>
  <si>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</si>
  <si>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</si>
  <si>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</si>
  <si>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</si>
  <si>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</si>
  <si>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</si>
  <si>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</si>
  <si>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</si>
  <si>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</si>
  <si>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</si>
  <si>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</si>
  <si>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</si>
  <si>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</si>
  <si>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</si>
  <si>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</si>
  <si>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</si>
  <si>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</si>
  <si>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</si>
  <si>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</si>
  <si>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</si>
  <si>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</si>
  <si>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</si>
  <si>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</si>
  <si>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</si>
  <si>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</si>
  <si>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</si>
  <si>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</si>
  <si>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</si>
  <si>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</si>
  <si>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</si>
  <si>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</si>
  <si>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</si>
  <si>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</si>
  <si>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</si>
  <si>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</si>
  <si>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</si>
  <si>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</si>
  <si>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</si>
  <si>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</si>
  <si>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</si>
  <si>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</si>
  <si>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</si>
  <si>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</si>
  <si>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</si>
  <si>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</si>
  <si>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</si>
  <si>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</si>
  <si>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</si>
  <si>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</si>
  <si>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</si>
  <si>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</si>
  <si>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</si>
  <si>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</si>
  <si>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</si>
  <si>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</si>
  <si>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</si>
  <si>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</si>
  <si>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</si>
  <si>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</si>
  <si>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</si>
  <si>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</si>
  <si>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</si>
  <si>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</si>
  <si>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</si>
  <si>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</si>
  <si>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</si>
  <si>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</si>
  <si>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</si>
  <si>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</si>
  <si>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</si>
  <si>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</si>
  <si>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</si>
  <si>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</si>
  <si>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</si>
  <si>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</si>
  <si>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</si>
  <si>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</si>
  <si>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</si>
  <si>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</si>
  <si>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</si>
  <si>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</si>
  <si>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</si>
  <si>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</si>
  <si>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</si>
  <si>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</si>
  <si>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</si>
  <si>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</si>
  <si>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</si>
  <si>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</si>
  <si>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</si>
  <si>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</si>
  <si>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</si>
  <si>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</si>
  <si>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</si>
  <si>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</si>
  <si>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</si>
  <si>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</si>
  <si>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</si>
  <si>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</si>
  <si>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</si>
  <si>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</si>
  <si>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</si>
  <si>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</si>
  <si>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</si>
  <si>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</si>
  <si>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</si>
  <si>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</si>
  <si>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</si>
  <si>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</si>
  <si>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</si>
  <si>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</si>
  <si>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</si>
  <si>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</si>
  <si>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</si>
  <si>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</si>
  <si>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</si>
  <si>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</si>
  <si>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</si>
  <si>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</si>
  <si>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</si>
  <si>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</si>
  <si>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</si>
  <si>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</si>
  <si>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</si>
  <si>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</si>
  <si>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</si>
  <si>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</si>
  <si>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</si>
  <si>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</si>
  <si>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</si>
  <si>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</si>
  <si>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</si>
  <si>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</si>
  <si>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</si>
  <si>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</si>
  <si>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</si>
  <si>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</si>
  <si>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</si>
  <si>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</si>
  <si>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</si>
  <si>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</si>
  <si>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</si>
  <si>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</si>
  <si>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</si>
  <si>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</si>
  <si>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</si>
  <si>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</si>
  <si>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</si>
  <si>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</si>
  <si>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</si>
  <si>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</si>
  <si>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</si>
  <si>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</si>
  <si>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</si>
  <si>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</si>
  <si>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</si>
  <si>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</si>
  <si>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</si>
  <si>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</si>
  <si>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</si>
  <si>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</si>
  <si>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</si>
  <si>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</si>
  <si>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</si>
  <si>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</si>
  <si>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</si>
  <si>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</si>
  <si>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</si>
  <si>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</si>
  <si>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</si>
  <si>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</si>
  <si>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</si>
  <si>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</si>
  <si>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</si>
  <si>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</si>
  <si>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</si>
  <si>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</si>
  <si>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</si>
  <si>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</si>
  <si>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</si>
  <si>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</si>
  <si>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</si>
  <si>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</si>
  <si>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</si>
  <si>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</si>
  <si>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</si>
  <si>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</si>
  <si>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</si>
  <si>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</si>
  <si>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</si>
  <si>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</si>
  <si>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</si>
  <si>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</si>
  <si>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</si>
  <si>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</si>
  <si>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</si>
  <si>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</si>
  <si>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</si>
  <si>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</si>
  <si>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</si>
  <si>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</si>
  <si>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</si>
  <si>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</si>
  <si>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</si>
  <si>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</si>
  <si>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</si>
  <si>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</si>
  <si>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</si>
  <si>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</si>
  <si>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</si>
  <si>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</si>
  <si>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</si>
  <si>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</si>
  <si>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</si>
  <si>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</si>
  <si>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</si>
  <si>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</si>
  <si>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</si>
  <si>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</si>
  <si>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</si>
  <si>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</si>
  <si>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</si>
  <si>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</si>
  <si>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</si>
  <si>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</si>
  <si>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</si>
  <si>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</si>
  <si>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</si>
  <si>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</si>
  <si>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</si>
  <si>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</si>
  <si>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</si>
  <si>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</si>
  <si>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</si>
  <si>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</si>
  <si>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</si>
  <si>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</si>
  <si>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</si>
  <si>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</si>
  <si>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</si>
  <si>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</si>
  <si>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</si>
  <si>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</si>
  <si>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</si>
  <si>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</si>
  <si>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</si>
  <si>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</si>
  <si>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</si>
  <si>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</si>
  <si>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</si>
  <si>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</si>
  <si>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</si>
  <si>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</si>
  <si>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</si>
  <si>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</si>
  <si>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</si>
  <si>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</si>
  <si>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</si>
  <si>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</si>
  <si>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</si>
  <si>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</si>
  <si>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</si>
  <si>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</si>
  <si>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</si>
  <si>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</si>
  <si>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</si>
  <si>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</si>
  <si>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</si>
  <si>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</si>
  <si>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</si>
  <si>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</si>
  <si>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</si>
  <si>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</si>
  <si>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</si>
  <si>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</si>
  <si>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</si>
  <si>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</si>
  <si>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</si>
  <si>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</si>
  <si>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</si>
  <si>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</si>
  <si>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</si>
  <si>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</si>
  <si>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</si>
  <si>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</si>
  <si>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</si>
  <si>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</si>
  <si>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</si>
  <si>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</si>
  <si>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</si>
  <si>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</si>
  <si>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</si>
  <si>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</si>
  <si>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</si>
  <si>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</si>
  <si>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</si>
  <si>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</si>
  <si>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</si>
  <si>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</si>
  <si>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</si>
  <si>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</si>
  <si>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</si>
  <si>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</si>
  <si>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</si>
  <si>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</si>
  <si>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</si>
  <si>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</si>
  <si>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</si>
  <si>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</si>
  <si>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</si>
  <si>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</si>
  <si>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</si>
  <si>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</si>
  <si>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</si>
  <si>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</si>
  <si>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</si>
  <si>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</si>
  <si>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</si>
  <si>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</si>
  <si>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</si>
  <si>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</si>
  <si>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</si>
  <si>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</si>
  <si>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</si>
  <si>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</si>
  <si>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</si>
  <si>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</si>
  <si>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</si>
  <si>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</si>
  <si>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</si>
  <si>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</si>
  <si>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</si>
  <si>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</si>
  <si>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</si>
  <si>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</si>
  <si>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</si>
  <si>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</si>
  <si>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</si>
  <si>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</si>
  <si>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</si>
  <si>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</si>
  <si>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</si>
  <si>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</si>
  <si>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</si>
  <si>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</si>
  <si>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</si>
  <si>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</si>
  <si>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</si>
  <si>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</si>
  <si>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</si>
  <si>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</si>
  <si>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</si>
  <si>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</si>
  <si>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</si>
  <si>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</si>
  <si>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</si>
  <si>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</si>
  <si>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</si>
  <si>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</si>
  <si>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</si>
  <si>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</si>
  <si>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</si>
  <si>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</si>
  <si>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</si>
  <si>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</si>
  <si>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</si>
  <si>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</si>
  <si>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</si>
  <si>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</si>
  <si>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</si>
  <si>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</si>
  <si>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</si>
  <si>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</si>
  <si>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</si>
  <si>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</si>
  <si>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</si>
  <si>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</si>
  <si>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</si>
  <si>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</si>
  <si>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</si>
  <si>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</si>
  <si>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</si>
  <si>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</si>
  <si>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</si>
  <si>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</si>
  <si>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</si>
  <si>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</si>
  <si>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</si>
  <si>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</si>
  <si>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</si>
  <si>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</si>
  <si>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</si>
  <si>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</si>
  <si>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</si>
  <si>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</si>
  <si>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</si>
  <si>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</si>
  <si>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</si>
  <si>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</si>
  <si>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</si>
  <si>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</si>
  <si>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</si>
  <si>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</si>
  <si>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</si>
  <si>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</si>
  <si>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</si>
  <si>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</si>
  <si>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</si>
  <si>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</si>
  <si>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</si>
  <si>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</si>
  <si>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</si>
  <si>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</si>
  <si>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</si>
  <si>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</si>
  <si>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</si>
  <si>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</si>
  <si>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</si>
  <si>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</si>
  <si>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</si>
  <si>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</si>
  <si>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</si>
  <si>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</si>
  <si>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</si>
  <si>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</si>
  <si>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</si>
  <si>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</si>
  <si>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</si>
  <si>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</si>
  <si>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</si>
  <si>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</si>
  <si>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</si>
  <si>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</si>
  <si>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</si>
  <si>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</si>
  <si>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</si>
  <si>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</si>
  <si>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</si>
  <si>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</si>
  <si>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</si>
  <si>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</si>
  <si>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</si>
  <si>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</si>
  <si>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</si>
  <si>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</si>
  <si>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</si>
  <si>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</si>
  <si>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</si>
  <si>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</si>
  <si>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</si>
  <si>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</si>
  <si>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</si>
  <si>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</si>
  <si>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</si>
  <si>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</si>
  <si>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</si>
  <si>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</si>
  <si>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</si>
  <si>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</si>
  <si>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</si>
  <si>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</si>
  <si>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</si>
  <si>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</si>
  <si>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</si>
  <si>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</si>
  <si>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</si>
  <si>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</si>
  <si>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</si>
  <si>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</si>
  <si>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</si>
  <si>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</si>
  <si>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</si>
  <si>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</si>
  <si>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</si>
  <si>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</si>
  <si>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</si>
  <si>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</si>
  <si>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</si>
  <si>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</si>
  <si>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</si>
  <si>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</si>
  <si>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</si>
  <si>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</si>
  <si>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</si>
  <si>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</si>
  <si>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</si>
  <si>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</si>
  <si>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</si>
  <si>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</si>
  <si>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</si>
  <si>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</si>
  <si>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</si>
  <si>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</si>
  <si>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</si>
  <si>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</si>
  <si>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</si>
  <si>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</si>
  <si>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</si>
  <si>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</si>
  <si>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</si>
  <si>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</si>
  <si>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</si>
  <si>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</si>
  <si>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</si>
  <si>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</si>
  <si>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</si>
  <si>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</si>
  <si>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</si>
  <si>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</si>
  <si>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</si>
  <si>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</si>
  <si>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</si>
  <si>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</si>
  <si>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</si>
  <si>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</si>
  <si>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</si>
  <si>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</si>
  <si>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</si>
  <si>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</si>
  <si>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</si>
  <si>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</si>
  <si>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</si>
  <si>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</si>
  <si>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</si>
  <si>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</si>
  <si>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</si>
  <si>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</si>
  <si>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</si>
  <si>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</si>
  <si>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</si>
  <si>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</si>
  <si>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</si>
  <si>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</si>
  <si>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</si>
  <si>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</si>
  <si>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</si>
  <si>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</si>
  <si>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</si>
  <si>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</si>
  <si>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</si>
  <si>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</si>
  <si>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</si>
  <si>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</si>
  <si>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</si>
  <si>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</si>
  <si>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</si>
  <si>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</si>
  <si>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</si>
  <si>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</si>
  <si>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</si>
  <si>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</si>
  <si>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</si>
  <si>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</si>
  <si>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</si>
  <si>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</si>
  <si>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</si>
  <si>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</si>
  <si>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</si>
  <si>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</si>
  <si>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</si>
  <si>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</si>
  <si>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</si>
  <si>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</si>
  <si>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</si>
  <si>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</si>
  <si>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</si>
  <si>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</si>
  <si>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</si>
  <si>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</si>
  <si>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</si>
  <si>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</si>
  <si>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</si>
  <si>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</si>
  <si>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</si>
  <si>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</si>
  <si>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</si>
  <si>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</si>
  <si>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</si>
  <si>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</si>
  <si>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</si>
  <si>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</si>
  <si>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</si>
  <si>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</si>
  <si>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</si>
  <si>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</si>
  <si>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</si>
  <si>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</si>
  <si>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</si>
  <si>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</si>
  <si>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</si>
  <si>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</si>
  <si>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</si>
  <si>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</si>
  <si>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</si>
  <si>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</si>
  <si>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</si>
  <si>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</si>
  <si>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</si>
  <si>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</si>
  <si>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</si>
  <si>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</si>
  <si>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</si>
  <si>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</si>
  <si>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</si>
  <si>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</si>
  <si>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</si>
  <si>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</si>
  <si>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</si>
  <si>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</si>
  <si>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</si>
  <si>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</si>
  <si>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</si>
  <si>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</si>
  <si>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</si>
  <si>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</si>
  <si>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</si>
  <si>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</si>
  <si>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</si>
  <si>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</si>
  <si>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</si>
  <si>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</si>
  <si>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</si>
  <si>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</si>
  <si>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</si>
  <si>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</si>
  <si>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</si>
  <si>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</si>
  <si>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</si>
  <si>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</si>
  <si>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</si>
  <si>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</si>
  <si>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</si>
  <si>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</si>
  <si>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</si>
  <si>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</si>
  <si>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</si>
  <si>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</si>
  <si>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</si>
  <si>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</si>
  <si>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</si>
  <si>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</si>
  <si>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</si>
  <si>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</si>
  <si>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</si>
  <si>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</si>
  <si>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</si>
  <si>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</si>
  <si>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</si>
  <si>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</si>
  <si>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</si>
  <si>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</si>
  <si>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</si>
  <si>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</si>
  <si>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</si>
  <si>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</si>
  <si>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</si>
  <si>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</si>
  <si>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</si>
  <si>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</si>
  <si>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</si>
  <si>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</si>
  <si>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</si>
  <si>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</si>
  <si>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</si>
  <si>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</si>
  <si>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</si>
  <si>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</si>
  <si>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</si>
  <si>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</si>
  <si>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</si>
  <si>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</si>
  <si>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</si>
  <si>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</si>
  <si>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</si>
  <si>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</si>
  <si>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</si>
  <si>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</si>
  <si>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</si>
  <si>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</si>
  <si>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</si>
  <si>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</si>
  <si>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</si>
  <si>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</si>
  <si>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</si>
  <si>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</si>
  <si>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</si>
  <si>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</si>
  <si>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</si>
  <si>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</si>
  <si>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</si>
  <si>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</si>
  <si>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</si>
  <si>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</si>
  <si>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</si>
  <si>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</si>
  <si>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</si>
  <si>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</si>
  <si>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</si>
  <si>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</si>
  <si>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</si>
  <si>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</si>
  <si>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</si>
  <si>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</si>
  <si>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</si>
  <si>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</si>
  <si>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</si>
  <si>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</si>
  <si>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</si>
  <si>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</si>
  <si>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</si>
  <si>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</si>
  <si>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</si>
  <si>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</si>
  <si>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</si>
  <si>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</si>
  <si>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</si>
  <si>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</si>
  <si>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</si>
  <si>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</si>
  <si>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</si>
  <si>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</si>
  <si>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</si>
  <si>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</si>
  <si>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</si>
  <si>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</si>
  <si>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</si>
  <si>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</si>
  <si>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</si>
  <si>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</si>
  <si>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</si>
  <si>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</si>
  <si>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</si>
  <si>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</si>
  <si>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</si>
  <si>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</si>
  <si>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</si>
  <si>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</si>
  <si>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</si>
  <si>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</si>
  <si>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</si>
  <si>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</si>
  <si>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</si>
  <si>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</si>
  <si>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</si>
  <si>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</si>
  <si>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</si>
  <si>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</si>
  <si>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</si>
  <si>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</si>
  <si>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</si>
  <si>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</si>
  <si>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</si>
  <si>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</si>
  <si>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</si>
  <si>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</si>
  <si>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</si>
  <si>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</si>
  <si>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</si>
  <si>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</si>
  <si>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</si>
  <si>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</si>
  <si>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</si>
  <si>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</si>
  <si>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</si>
  <si>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</si>
  <si>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</si>
  <si>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</si>
  <si>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</si>
  <si>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</si>
  <si>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</si>
  <si>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</si>
  <si>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</si>
  <si>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</si>
  <si>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</si>
  <si>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</si>
  <si>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</si>
  <si>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</si>
  <si>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</si>
  <si>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</si>
  <si>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</si>
  <si>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</si>
  <si>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</si>
  <si>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</si>
  <si>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</si>
  <si>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</si>
  <si>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</si>
  <si>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</si>
  <si>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</si>
  <si>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</si>
  <si>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</si>
  <si>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</si>
  <si>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</si>
  <si>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</si>
  <si>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</si>
  <si>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</si>
  <si>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</si>
  <si>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</si>
  <si>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</si>
  <si>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</si>
  <si>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</si>
  <si>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</si>
  <si>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</si>
  <si>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</si>
  <si>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</si>
  <si>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</si>
  <si>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</si>
  <si>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</si>
  <si>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</si>
  <si>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</si>
  <si>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</si>
  <si>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</si>
  <si>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</si>
  <si>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</si>
  <si>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</si>
  <si>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</si>
  <si>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</si>
  <si>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</si>
  <si>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</si>
  <si>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</si>
  <si>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</si>
  <si>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</si>
  <si>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</si>
  <si>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</si>
  <si>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</si>
  <si>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</si>
  <si>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</si>
  <si>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</si>
  <si>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</si>
  <si>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</si>
  <si>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</si>
  <si>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</si>
  <si>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</si>
  <si>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</si>
  <si>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</si>
  <si>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</si>
  <si>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</si>
  <si>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</si>
  <si>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</si>
  <si>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</si>
  <si>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</si>
  <si>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</si>
  <si>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</si>
  <si>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</si>
  <si>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</si>
  <si>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</si>
  <si>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</si>
  <si>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</si>
  <si>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</si>
  <si>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</si>
  <si>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</si>
  <si>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</si>
  <si>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</si>
  <si>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</si>
  <si>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</si>
  <si>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</si>
  <si>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</si>
  <si>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</si>
  <si>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</si>
  <si>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</si>
  <si>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</si>
  <si>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</si>
  <si>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</si>
  <si>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</si>
  <si>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</si>
  <si>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</si>
  <si>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</si>
  <si>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</si>
  <si>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</si>
  <si>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</si>
  <si>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</si>
  <si>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</si>
  <si>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</si>
  <si>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</si>
  <si>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</si>
  <si>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</si>
  <si>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</si>
  <si>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</si>
  <si>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</si>
  <si>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</si>
  <si>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</si>
  <si>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</si>
  <si>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</si>
  <si>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</si>
  <si>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</si>
  <si>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</si>
  <si>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</si>
  <si>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</si>
  <si>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</si>
  <si>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</si>
  <si>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</si>
  <si>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</si>
  <si>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</si>
  <si>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</si>
  <si>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</si>
  <si>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</si>
  <si>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</si>
  <si>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</si>
  <si>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</si>
  <si>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</si>
  <si>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</si>
  <si>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</si>
  <si>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</si>
  <si>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</si>
  <si>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</si>
  <si>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</si>
  <si>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</si>
  <si>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</si>
  <si>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</si>
  <si>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</si>
  <si>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</si>
  <si>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</si>
  <si>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</si>
  <si>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</si>
  <si>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</si>
  <si>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</si>
  <si>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</si>
  <si>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</si>
  <si>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</si>
  <si>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</si>
  <si>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</si>
  <si>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</si>
  <si>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</si>
  <si>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</si>
  <si>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</si>
  <si>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</si>
  <si>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</si>
  <si>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</si>
  <si>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</si>
  <si>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</si>
  <si>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</si>
  <si>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</si>
  <si>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</si>
  <si>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</si>
  <si>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</si>
  <si>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</si>
  <si>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</si>
  <si>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</si>
  <si>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</si>
  <si>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</si>
  <si>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</si>
  <si>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</si>
  <si>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</si>
  <si>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</si>
  <si>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</si>
  <si>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</si>
  <si>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</si>
  <si>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</si>
  <si>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</si>
  <si>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</si>
  <si>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</si>
  <si>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</si>
  <si>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</si>
  <si>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</si>
  <si>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</si>
  <si>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</si>
  <si>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</si>
  <si>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</si>
  <si>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</si>
  <si>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</si>
  <si>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</si>
  <si>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</si>
  <si>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</si>
  <si>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</si>
  <si>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</si>
  <si>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</si>
  <si>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</si>
  <si>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</si>
  <si>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</si>
  <si>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</si>
  <si>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</si>
  <si>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</si>
  <si>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</si>
  <si>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</si>
  <si>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</si>
  <si>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</si>
  <si>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</si>
  <si>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</si>
  <si>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</si>
  <si>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</si>
  <si>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</si>
  <si>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</si>
  <si>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</si>
  <si>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</si>
  <si>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</si>
  <si>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</si>
  <si>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</si>
  <si>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</si>
  <si>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</si>
  <si>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</si>
  <si>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</si>
  <si>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</si>
  <si>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</si>
  <si>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</si>
  <si>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</si>
  <si>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</si>
  <si>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</si>
  <si>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</si>
  <si>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</si>
  <si>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</si>
  <si>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</si>
  <si>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</si>
  <si>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</si>
  <si>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</si>
  <si>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</si>
  <si>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</si>
  <si>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</si>
  <si>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</si>
  <si>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</si>
  <si>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</si>
  <si>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</si>
  <si>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</si>
  <si>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</si>
  <si>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</si>
  <si>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</si>
  <si>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</si>
  <si>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</si>
  <si>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</si>
  <si>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</si>
  <si>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</si>
  <si>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</si>
  <si>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</si>
  <si>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</si>
  <si>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</si>
  <si>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</si>
  <si>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</si>
  <si>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</si>
  <si>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</si>
  <si>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</si>
  <si>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</si>
  <si>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</si>
  <si>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</si>
  <si>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</si>
  <si>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</si>
  <si>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</si>
  <si>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</si>
  <si>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</si>
  <si>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</si>
  <si>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</si>
  <si>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</si>
  <si>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</si>
  <si>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</si>
  <si>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</si>
  <si>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</si>
  <si>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</si>
  <si>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</si>
  <si>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</si>
  <si>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</si>
  <si>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</si>
  <si>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</si>
  <si>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</si>
  <si>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</si>
  <si>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</si>
  <si>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</si>
  <si>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</si>
  <si>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</si>
  <si>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</si>
  <si>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</si>
  <si>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</si>
  <si>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</si>
  <si>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</si>
  <si>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</si>
  <si>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</si>
  <si>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</si>
  <si>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</si>
  <si>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</si>
  <si>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</si>
  <si>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</si>
  <si>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</si>
  <si>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</si>
  <si>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</si>
  <si>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</si>
  <si>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</si>
  <si>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</si>
  <si>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</si>
  <si>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</si>
  <si>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</si>
  <si>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</si>
  <si>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</si>
  <si>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</si>
  <si>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</si>
  <si>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</si>
  <si>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</si>
  <si>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</si>
  <si>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</si>
  <si>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</si>
  <si>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</si>
  <si>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</si>
  <si>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</si>
  <si>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</si>
  <si>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</si>
  <si>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</si>
  <si>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</si>
  <si>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</si>
  <si>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</si>
  <si>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</si>
  <si>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</si>
  <si>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</si>
  <si>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</si>
  <si>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</si>
  <si>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</si>
  <si>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</si>
  <si>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</si>
  <si>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</si>
  <si>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</si>
  <si>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</si>
  <si>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</si>
  <si>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</si>
  <si>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</si>
  <si>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</si>
  <si>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</si>
  <si>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</si>
  <si>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</si>
  <si>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</si>
  <si>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</si>
  <si>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</si>
  <si>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</si>
  <si>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</si>
  <si>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</si>
  <si>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</si>
  <si>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</si>
  <si>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</si>
  <si>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</si>
  <si>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</si>
  <si>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</si>
  <si>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</si>
  <si>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</si>
  <si>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</si>
  <si>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</si>
  <si>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</si>
  <si>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</si>
  <si>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</si>
  <si>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</si>
  <si>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</si>
  <si>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</si>
  <si>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</si>
  <si>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</si>
  <si>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</si>
  <si>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</si>
  <si>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</si>
  <si>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</si>
  <si>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</si>
  <si>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</si>
  <si>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</si>
  <si>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</si>
  <si>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</si>
  <si>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</si>
  <si>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</si>
  <si>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</si>
  <si>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</si>
  <si>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</si>
  <si>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</si>
  <si>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</si>
  <si>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</si>
  <si>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</si>
  <si>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</si>
  <si>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</si>
  <si>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</si>
  <si>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</si>
  <si>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</si>
  <si>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</si>
  <si>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</si>
  <si>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</si>
  <si>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</si>
  <si>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</si>
  <si>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</si>
  <si>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</si>
  <si>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</si>
  <si>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</si>
  <si>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</si>
  <si>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</si>
  <si>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</si>
  <si>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</si>
  <si>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</si>
  <si>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</si>
  <si>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</si>
  <si>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</si>
  <si>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</si>
  <si>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</si>
  <si>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</si>
  <si>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</si>
  <si>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</si>
  <si>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</si>
  <si>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</si>
  <si>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</si>
  <si>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</si>
  <si>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</si>
  <si>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</si>
  <si>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</si>
  <si>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</si>
  <si>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</si>
  <si>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</si>
  <si>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</si>
  <si>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</si>
  <si>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</si>
  <si>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</si>
  <si>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</si>
  <si>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</si>
  <si>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</si>
  <si>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</si>
  <si>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</si>
  <si>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</si>
  <si>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</si>
  <si>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</si>
  <si>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</si>
  <si>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</si>
  <si>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</si>
  <si>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</si>
  <si>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</si>
  <si>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</si>
  <si>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</si>
  <si>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</si>
  <si>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</si>
  <si>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</si>
  <si>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</si>
  <si>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</si>
  <si>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</si>
  <si>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</si>
  <si>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</si>
  <si>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</si>
  <si>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</si>
  <si>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</si>
  <si>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</si>
  <si>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</si>
  <si>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</si>
  <si>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</si>
  <si>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</si>
  <si>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</si>
  <si>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</si>
  <si>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</si>
  <si>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</si>
  <si>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</si>
  <si>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</si>
  <si>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</si>
  <si>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</si>
  <si>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</si>
  <si>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</si>
  <si>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</si>
  <si>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</si>
  <si>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</si>
  <si>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</si>
  <si>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</si>
  <si>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</si>
  <si>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</si>
  <si>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</si>
  <si>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</si>
  <si>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</si>
  <si>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</si>
  <si>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</si>
  <si>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</si>
  <si>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</si>
  <si>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</si>
  <si>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</si>
  <si>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</si>
  <si>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</si>
  <si>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</si>
  <si>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</si>
  <si>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</si>
  <si>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</si>
  <si>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</si>
  <si>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</si>
  <si>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</si>
  <si>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</si>
  <si>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</si>
  <si>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</si>
  <si>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</si>
  <si>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</si>
  <si>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</si>
  <si>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</si>
  <si>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</si>
  <si>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</si>
  <si>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</si>
  <si>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</si>
  <si>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</si>
  <si>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</si>
  <si>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</si>
  <si>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</si>
  <si>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</si>
  <si>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</si>
  <si>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</si>
  <si>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</si>
  <si>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</si>
  <si>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</si>
  <si>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</si>
  <si>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</si>
  <si>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</si>
  <si>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</si>
  <si>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</si>
  <si>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</si>
  <si>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</si>
  <si>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</si>
  <si>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</si>
  <si>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</si>
  <si>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</si>
  <si>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</si>
  <si>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</si>
  <si>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</si>
  <si>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</si>
  <si>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</si>
  <si>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</si>
  <si>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</si>
  <si>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</si>
  <si>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</si>
  <si>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</si>
  <si>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</si>
  <si>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</si>
  <si>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</si>
  <si>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</si>
  <si>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</si>
  <si>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</si>
  <si>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</si>
  <si>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</si>
  <si>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</si>
  <si>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</si>
  <si>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</si>
  <si>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</si>
  <si>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</si>
  <si>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</si>
  <si>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</si>
  <si>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</si>
  <si>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</si>
  <si>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</si>
  <si>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</si>
  <si>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</si>
  <si>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</si>
  <si>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</si>
  <si>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</si>
  <si>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</si>
  <si>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</si>
  <si>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</si>
  <si>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</si>
  <si>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</si>
  <si>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</si>
  <si>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</si>
  <si>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</si>
  <si>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</si>
  <si>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</si>
  <si>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</si>
  <si>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</si>
  <si>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</si>
  <si>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</si>
  <si>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</si>
  <si>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</si>
  <si>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</si>
  <si>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</si>
  <si>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</si>
  <si>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</si>
  <si>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</si>
  <si>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</si>
  <si>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</si>
  <si>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</si>
  <si>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</si>
  <si>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</si>
  <si>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</si>
  <si>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</si>
  <si>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</si>
  <si>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</si>
  <si>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</si>
  <si>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</si>
  <si>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</si>
  <si>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</si>
  <si>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</si>
  <si>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</si>
  <si>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</si>
  <si>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</si>
  <si>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</si>
  <si>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</si>
  <si>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</si>
  <si>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</si>
  <si>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</si>
  <si>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</si>
  <si>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</si>
  <si>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</si>
  <si>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</si>
  <si>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</si>
  <si>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</si>
  <si>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</si>
  <si>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</si>
  <si>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</si>
  <si>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</si>
  <si>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</si>
  <si>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</si>
  <si>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</si>
  <si>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</si>
  <si>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</si>
  <si>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</si>
  <si>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</si>
  <si>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</si>
  <si>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</si>
  <si>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</si>
  <si>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</si>
  <si>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</si>
  <si>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</si>
  <si>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</si>
  <si>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</si>
  <si>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</si>
  <si>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</si>
  <si>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</si>
  <si>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</si>
  <si>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</si>
  <si>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</si>
  <si>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</si>
  <si>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</si>
  <si>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</si>
  <si>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</si>
  <si>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</si>
  <si>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</si>
  <si>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</si>
  <si>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</si>
  <si>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</si>
  <si>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</si>
  <si>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</si>
  <si>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</si>
  <si>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</si>
  <si>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</si>
  <si>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</si>
  <si>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</si>
  <si>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</si>
  <si>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</si>
  <si>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</si>
  <si>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</si>
  <si>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</si>
  <si>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</si>
  <si>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</si>
  <si>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</si>
  <si>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</si>
  <si>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</si>
  <si>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</si>
  <si>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</si>
  <si>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</si>
  <si>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</si>
  <si>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</si>
  <si>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</si>
  <si>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</si>
  <si>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</si>
  <si>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</si>
  <si>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</si>
  <si>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</si>
  <si>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</si>
  <si>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</si>
  <si>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</si>
  <si>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</si>
  <si>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</si>
  <si>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</si>
  <si>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</si>
  <si>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</si>
  <si>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</si>
  <si>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</si>
  <si>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</si>
  <si>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</si>
  <si>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</si>
  <si>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</si>
  <si>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</si>
  <si>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</si>
  <si>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</si>
  <si>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</si>
  <si>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</si>
  <si>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</si>
  <si>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</si>
  <si>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</si>
  <si>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</si>
  <si>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</si>
  <si>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</si>
  <si>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</si>
  <si>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</si>
  <si>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</si>
  <si>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</si>
  <si>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</si>
  <si>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</si>
  <si>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</si>
  <si>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</si>
  <si>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</si>
  <si>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</si>
  <si>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</si>
  <si>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</si>
  <si>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</si>
  <si>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</si>
  <si>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</si>
  <si>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</si>
  <si>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</si>
  <si>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</si>
  <si>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</si>
  <si>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</si>
  <si>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</si>
  <si>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</si>
  <si>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</si>
  <si>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</si>
  <si>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</si>
  <si>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</si>
  <si>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</si>
  <si>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</si>
  <si>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</si>
  <si>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</si>
  <si>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</si>
  <si>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</si>
  <si>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</si>
  <si>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</si>
  <si>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</si>
  <si>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</si>
  <si>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</si>
  <si>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</si>
  <si>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</si>
  <si>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</si>
  <si>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</si>
  <si>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</si>
  <si>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</si>
  <si>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</si>
  <si>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</si>
  <si>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</si>
  <si>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</si>
  <si>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</si>
  <si>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</si>
  <si>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</si>
  <si>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</si>
  <si>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</si>
  <si>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</si>
  <si>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</si>
  <si>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</si>
  <si>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</si>
  <si>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</si>
  <si>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</si>
  <si>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</si>
  <si>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</si>
  <si>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</si>
  <si>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</si>
  <si>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</si>
  <si>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</si>
  <si>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</si>
  <si>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</si>
  <si>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</si>
  <si>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</si>
  <si>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</si>
  <si>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</si>
  <si>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</si>
  <si>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</si>
  <si>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</si>
  <si>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</si>
  <si>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</si>
  <si>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</si>
  <si>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</si>
  <si>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</si>
  <si>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</si>
  <si>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</si>
  <si>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</si>
  <si>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</si>
  <si>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</si>
  <si>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</si>
  <si>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</si>
  <si>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</si>
  <si>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</si>
  <si>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</si>
  <si>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</si>
  <si>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</si>
  <si>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</si>
  <si>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</si>
  <si>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</si>
  <si>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</si>
  <si>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</si>
  <si>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</si>
  <si>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</si>
  <si>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</si>
  <si>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</si>
  <si>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</si>
  <si>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</si>
  <si>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</si>
  <si>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</si>
  <si>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</si>
  <si>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</si>
  <si>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</si>
  <si>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</si>
  <si>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</si>
  <si>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</si>
  <si>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</si>
  <si>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</si>
  <si>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</si>
  <si>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</si>
  <si>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</si>
  <si>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</si>
  <si>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</si>
  <si>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</si>
  <si>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</si>
  <si>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</si>
  <si>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</si>
  <si>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</si>
  <si>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</si>
  <si>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</si>
  <si>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</si>
  <si>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</si>
  <si>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</si>
  <si>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</si>
  <si>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</si>
  <si>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</si>
  <si>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</si>
  <si>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</si>
  <si>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</si>
  <si>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</si>
  <si>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</si>
  <si>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</si>
  <si>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</si>
  <si>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</si>
  <si>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</si>
  <si>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</si>
  <si>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</si>
  <si>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</si>
  <si>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</si>
  <si>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</si>
  <si>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</si>
  <si>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</si>
  <si>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</si>
  <si>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</si>
  <si>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</si>
  <si>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</si>
  <si>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</si>
  <si>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</si>
  <si>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</si>
  <si>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</si>
  <si>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</si>
  <si>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</si>
  <si>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</si>
  <si>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</si>
  <si>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</si>
  <si>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</si>
  <si>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</si>
  <si>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</si>
  <si>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</si>
  <si>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</si>
  <si>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</si>
  <si>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</si>
  <si>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</si>
  <si>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</si>
  <si>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</si>
  <si>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</si>
  <si>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</si>
  <si>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</si>
  <si>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</si>
  <si>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</si>
  <si>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</si>
  <si>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</si>
  <si>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</si>
  <si>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</si>
  <si>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</si>
  <si>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</si>
  <si>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</si>
  <si>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</si>
  <si>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</si>
  <si>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</si>
  <si>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</si>
  <si>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</si>
  <si>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</si>
  <si>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</si>
  <si>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</si>
  <si>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</si>
  <si>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</si>
  <si>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</si>
  <si>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</si>
  <si>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</si>
  <si>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</si>
  <si>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</si>
  <si>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</si>
  <si>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</si>
  <si>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</si>
  <si>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</si>
  <si>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</si>
  <si>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</si>
  <si>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</si>
  <si>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</si>
  <si>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</si>
  <si>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</si>
  <si>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</si>
  <si>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</si>
  <si>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</si>
  <si>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</si>
  <si>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</si>
  <si>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</si>
  <si>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</si>
  <si>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</si>
  <si>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</si>
  <si>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</si>
  <si>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</si>
  <si>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</si>
  <si>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</si>
  <si>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</si>
  <si>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</si>
  <si>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</si>
  <si>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</si>
  <si>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</si>
  <si>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</si>
  <si>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</si>
  <si>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</si>
  <si>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</si>
  <si>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</si>
  <si>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</si>
  <si>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</si>
  <si>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</si>
  <si>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</si>
  <si>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</si>
  <si>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</si>
  <si>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</si>
  <si>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</si>
  <si>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</si>
  <si>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</si>
  <si>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</si>
  <si>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</si>
  <si>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</si>
  <si>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</si>
  <si>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</si>
  <si>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</si>
  <si>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</si>
  <si>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</si>
  <si>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</si>
  <si>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</si>
  <si>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</si>
  <si>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</si>
  <si>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</si>
  <si>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</si>
  <si>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</si>
  <si>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</si>
  <si>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</si>
  <si>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</si>
  <si>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</si>
  <si>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</si>
  <si>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</si>
  <si>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</si>
  <si>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</si>
  <si>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</si>
  <si>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</si>
  <si>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</si>
  <si>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</si>
  <si>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</si>
  <si>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</si>
  <si>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</si>
  <si>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</si>
  <si>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</si>
  <si>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</si>
  <si>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</si>
  <si>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</si>
  <si>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</si>
  <si>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</si>
  <si>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</si>
  <si>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</si>
  <si>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</si>
  <si>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</si>
  <si>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</si>
  <si>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</si>
  <si>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</si>
  <si>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</si>
  <si>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</si>
  <si>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</si>
  <si>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</si>
  <si>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</si>
  <si>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</si>
  <si>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</si>
  <si>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</si>
  <si>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</si>
  <si>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</si>
  <si>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</si>
  <si>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</si>
  <si>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</si>
  <si>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</si>
  <si>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</si>
  <si>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</si>
  <si>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</si>
  <si>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</si>
  <si>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</si>
  <si>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</si>
  <si>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</si>
  <si>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</si>
  <si>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</si>
  <si>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</si>
  <si>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</si>
  <si>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</si>
  <si>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</si>
  <si>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</si>
  <si>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</si>
  <si>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</si>
  <si>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</si>
  <si>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</si>
  <si>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</si>
  <si>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</si>
  <si>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</si>
  <si>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</si>
  <si>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</si>
  <si>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</si>
  <si>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</si>
  <si>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</si>
  <si>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</si>
  <si>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</si>
  <si>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</si>
  <si>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</si>
  <si>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</si>
  <si>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</si>
  <si>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</si>
  <si>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</si>
  <si>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</si>
  <si>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</si>
  <si>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</si>
  <si>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</si>
  <si>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</si>
  <si>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</si>
  <si>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</si>
  <si>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</si>
  <si>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</si>
  <si>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</si>
  <si>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</si>
  <si>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</si>
  <si>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</si>
  <si>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</si>
  <si>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</si>
  <si>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</si>
  <si>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</si>
  <si>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</si>
  <si>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</si>
  <si>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</si>
  <si>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</si>
  <si>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</si>
  <si>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</si>
  <si>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</si>
  <si>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</si>
  <si>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</si>
  <si>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</si>
  <si>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</si>
  <si>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</si>
  <si>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</si>
  <si>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</si>
  <si>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</si>
  <si>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</si>
  <si>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</si>
  <si>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</si>
  <si>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</si>
  <si>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</si>
  <si>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</si>
  <si>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</si>
  <si>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</si>
  <si>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</si>
  <si>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</si>
  <si>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</si>
  <si>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</si>
  <si>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</si>
  <si>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</si>
  <si>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</si>
  <si>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</si>
  <si>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</si>
  <si>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</si>
  <si>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</si>
  <si>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</si>
  <si>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</si>
  <si>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</si>
  <si>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</si>
  <si>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</si>
  <si>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</si>
  <si>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</si>
  <si>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</si>
  <si>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</si>
  <si>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</si>
  <si>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</si>
  <si>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</si>
  <si>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</si>
  <si>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</si>
  <si>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</si>
  <si>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</si>
  <si>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</si>
  <si>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</si>
  <si>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</si>
  <si>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</si>
  <si>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</si>
  <si>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</si>
  <si>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</si>
  <si>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</si>
  <si>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</si>
  <si>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</si>
  <si>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</si>
  <si>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</si>
  <si>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</si>
  <si>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</si>
  <si>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</si>
  <si>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</si>
  <si>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</si>
  <si>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</si>
  <si>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</si>
  <si>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</si>
  <si>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</si>
  <si>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</si>
  <si>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</si>
  <si>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</si>
  <si>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</si>
  <si>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</si>
  <si>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</si>
  <si>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</si>
  <si>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</si>
  <si>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</si>
  <si>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</si>
  <si>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</si>
  <si>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</si>
  <si>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</si>
  <si>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</si>
  <si>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</si>
  <si>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</si>
  <si>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</si>
  <si>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</si>
  <si>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</si>
  <si>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</si>
  <si>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</si>
  <si>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</si>
  <si>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</si>
  <si>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</si>
  <si>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</si>
  <si>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</si>
  <si>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</si>
  <si>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</si>
  <si>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</si>
  <si>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</si>
  <si>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</si>
  <si>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</si>
  <si>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</si>
  <si>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</si>
  <si>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</si>
  <si>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</si>
  <si>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</si>
  <si>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</si>
  <si>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</si>
  <si>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</si>
  <si>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</si>
  <si>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</si>
  <si>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</si>
  <si>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</si>
  <si>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</si>
  <si>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</si>
  <si>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</si>
  <si>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</si>
  <si>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</si>
  <si>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</si>
  <si>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</si>
  <si>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</si>
  <si>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</si>
  <si>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</si>
  <si>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</si>
  <si>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</si>
  <si>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</si>
  <si>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</si>
  <si>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</si>
  <si>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</si>
  <si>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</si>
  <si>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</si>
  <si>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</si>
  <si>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</si>
  <si>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</si>
  <si>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</si>
  <si>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</si>
  <si>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</si>
  <si>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</si>
  <si>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</si>
  <si>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</si>
  <si>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</si>
  <si>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</si>
  <si>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</si>
  <si>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</si>
  <si>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</si>
  <si>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</si>
  <si>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</si>
  <si>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</si>
  <si>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</si>
  <si>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</si>
  <si>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</si>
  <si>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</si>
  <si>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</si>
  <si>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</si>
  <si>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</si>
  <si>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</si>
  <si>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</si>
  <si>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</si>
  <si>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</si>
  <si>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</si>
  <si>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</si>
  <si>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</si>
  <si>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</si>
  <si>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</si>
  <si>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</si>
  <si>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</si>
  <si>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</si>
  <si>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</si>
  <si>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</si>
  <si>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</si>
  <si>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</si>
  <si>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</si>
  <si>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</si>
  <si>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</si>
  <si>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</si>
  <si>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</si>
  <si>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</si>
  <si>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</si>
  <si>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</si>
  <si>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</si>
  <si>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</si>
  <si>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</si>
  <si>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</si>
  <si>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</si>
  <si>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</si>
  <si>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</si>
  <si>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</si>
  <si>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</si>
  <si>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</si>
  <si>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</si>
  <si>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</si>
  <si>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</si>
  <si>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</si>
  <si>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</si>
  <si>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</si>
  <si>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</si>
  <si>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</si>
  <si>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</si>
  <si>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</si>
  <si>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</si>
  <si>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</si>
  <si>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</si>
  <si>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</si>
  <si>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</si>
  <si>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</si>
  <si>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</si>
  <si>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</si>
  <si>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</si>
  <si>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</si>
  <si>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</si>
  <si>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</si>
  <si>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</si>
  <si>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</si>
  <si>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</si>
  <si>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</si>
  <si>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</si>
  <si>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</si>
  <si>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</si>
  <si>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</si>
  <si>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</si>
  <si>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</si>
  <si>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</si>
  <si>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</si>
  <si>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</si>
  <si>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</si>
  <si>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</si>
  <si>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</si>
  <si>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</si>
  <si>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</si>
  <si>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</si>
  <si>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</si>
  <si>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</si>
  <si>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</si>
  <si>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</si>
  <si>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</si>
  <si>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</si>
  <si>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</si>
  <si>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</si>
  <si>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</si>
  <si>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</si>
  <si>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</si>
  <si>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</si>
  <si>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</si>
  <si>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</si>
  <si>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</si>
  <si>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</si>
  <si>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</si>
  <si>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</si>
  <si>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</si>
  <si>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</si>
  <si>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</si>
  <si>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</si>
  <si>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</si>
  <si>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</si>
  <si>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</si>
  <si>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</si>
  <si>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</si>
  <si>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</si>
  <si>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</si>
  <si>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</si>
  <si>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</si>
  <si>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</si>
  <si>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</si>
  <si>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</si>
  <si>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</si>
  <si>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</si>
  <si>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</si>
  <si>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</si>
  <si>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</si>
  <si>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</si>
  <si>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</si>
  <si>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</si>
  <si>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</si>
  <si>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</si>
  <si>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</si>
  <si>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</si>
  <si>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</si>
  <si>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</si>
  <si>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</si>
  <si>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</si>
  <si>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</si>
  <si>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</si>
  <si>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</si>
  <si>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</si>
  <si>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</si>
  <si>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</si>
  <si>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</si>
  <si>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</si>
  <si>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</si>
  <si>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</si>
  <si>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</si>
  <si>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</si>
  <si>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</si>
  <si>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</si>
  <si>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</si>
  <si>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</si>
  <si>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</si>
  <si>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</si>
  <si>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</si>
  <si>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</si>
  <si>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</si>
  <si>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</si>
  <si>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</si>
  <si>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</si>
  <si>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</si>
  <si>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</si>
  <si>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</si>
  <si>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</si>
  <si>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</si>
  <si>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</si>
  <si>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</si>
  <si>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</si>
  <si>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</si>
  <si>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</si>
  <si>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</si>
  <si>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</si>
  <si>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</si>
  <si>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</si>
  <si>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</si>
  <si>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</si>
  <si>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</si>
  <si>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</si>
  <si>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</si>
  <si>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</si>
  <si>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</si>
  <si>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</si>
  <si>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</si>
  <si>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</si>
  <si>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</si>
  <si>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</si>
  <si>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</si>
  <si>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</si>
  <si>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</si>
  <si>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</si>
  <si>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</si>
  <si>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</si>
  <si>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</si>
  <si>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</si>
  <si>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</si>
  <si>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</si>
  <si>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</si>
  <si>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</si>
  <si>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</si>
  <si>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</si>
  <si>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</si>
  <si>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</si>
  <si>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</si>
  <si>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</si>
  <si>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</si>
  <si>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</si>
  <si>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</si>
  <si>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</si>
  <si>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</si>
  <si>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</si>
  <si>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</si>
  <si>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</si>
  <si>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</si>
  <si>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</si>
  <si>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</si>
  <si>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</si>
  <si>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</si>
  <si>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</si>
  <si>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</si>
  <si>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</si>
  <si>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</si>
  <si>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</si>
  <si>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</si>
  <si>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</si>
  <si>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</si>
  <si>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</si>
  <si>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</si>
  <si>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</si>
  <si>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</si>
  <si>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</si>
  <si>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</si>
  <si>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</si>
  <si>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</si>
  <si>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</si>
  <si>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</si>
  <si>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</si>
  <si>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</si>
  <si>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</si>
  <si>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</si>
  <si>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</si>
  <si>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</si>
  <si>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</si>
  <si>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</si>
  <si>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</si>
  <si>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</si>
  <si>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</si>
  <si>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</si>
  <si>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</si>
  <si>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</si>
  <si>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</si>
  <si>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</si>
  <si>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</si>
  <si>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</si>
  <si>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</si>
  <si>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</si>
  <si>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</si>
  <si>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</si>
  <si>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</si>
  <si>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</si>
  <si>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</si>
  <si>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</si>
  <si>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</si>
  <si>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</si>
  <si>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</si>
  <si>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</si>
  <si>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</si>
  <si>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</si>
  <si>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</si>
  <si>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</si>
  <si>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</si>
  <si>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</si>
  <si>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</si>
  <si>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</si>
  <si>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</si>
  <si>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</si>
  <si>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</si>
  <si>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</si>
  <si>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</si>
  <si>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</si>
  <si>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</si>
  <si>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</si>
  <si>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</si>
  <si>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</si>
  <si>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</si>
  <si>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</si>
  <si>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</si>
  <si>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</si>
  <si>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</si>
  <si>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</si>
  <si>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</si>
  <si>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</si>
  <si>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</si>
  <si>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</si>
  <si>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</si>
  <si>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</si>
  <si>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</si>
  <si>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</si>
  <si>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</si>
  <si>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</si>
  <si>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</si>
  <si>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</si>
  <si>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</si>
  <si>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</si>
  <si>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</si>
  <si>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</si>
  <si>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</si>
  <si>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</si>
  <si>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</si>
  <si>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</si>
  <si>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</si>
  <si>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</si>
  <si>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</si>
  <si>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</si>
  <si>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</si>
  <si>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</si>
  <si>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</si>
  <si>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</si>
  <si>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</si>
  <si>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</si>
  <si>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</si>
  <si>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</si>
  <si>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</si>
  <si>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</si>
  <si>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</si>
  <si>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</si>
  <si>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</si>
  <si>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</si>
  <si>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</si>
  <si>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</si>
  <si>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</si>
  <si>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</si>
  <si>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</si>
  <si>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</si>
  <si>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</si>
  <si>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</si>
  <si>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</si>
  <si>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</si>
  <si>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</si>
  <si>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</si>
  <si>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</si>
  <si>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</si>
  <si>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</si>
  <si>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</si>
  <si>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</si>
  <si>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</si>
  <si>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</si>
  <si>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</si>
  <si>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</si>
  <si>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</si>
  <si>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</si>
  <si>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</si>
  <si>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</si>
  <si>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</si>
  <si>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</si>
  <si>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</si>
  <si>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</si>
  <si>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</si>
  <si>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</si>
  <si>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</si>
  <si>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</si>
  <si>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</si>
  <si>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</si>
  <si>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</si>
  <si>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</si>
  <si>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</si>
  <si>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</si>
  <si>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</si>
  <si>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</si>
  <si>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</si>
  <si>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</si>
  <si>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</si>
  <si>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</si>
  <si>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</si>
  <si>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</si>
  <si>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</si>
  <si>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</si>
  <si>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</si>
  <si>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</si>
  <si>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</si>
  <si>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</si>
  <si>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</si>
  <si>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</si>
  <si>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</si>
  <si>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</si>
  <si>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</si>
  <si>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</si>
  <si>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</si>
  <si>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</si>
  <si>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</si>
  <si>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</si>
  <si>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</si>
  <si>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</si>
  <si>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</si>
  <si>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</si>
  <si>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</si>
  <si>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</si>
  <si>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</si>
  <si>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</si>
  <si>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</si>
  <si>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</si>
  <si>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</si>
  <si>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</si>
  <si>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</si>
  <si>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</si>
  <si>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</si>
  <si>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</si>
  <si>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</si>
  <si>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</si>
  <si>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</si>
  <si>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</si>
  <si>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</si>
  <si>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</si>
  <si>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</si>
  <si>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</si>
  <si>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</si>
  <si>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</si>
  <si>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</si>
  <si>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</si>
  <si>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</si>
  <si>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</si>
  <si>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</si>
  <si>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</si>
  <si>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</si>
  <si>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</si>
  <si>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</si>
  <si>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</si>
  <si>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</si>
  <si>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</si>
  <si>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</si>
  <si>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</si>
  <si>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</si>
  <si>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</si>
  <si>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</si>
  <si>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</si>
  <si>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</si>
  <si>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</si>
  <si>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</si>
  <si>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</si>
  <si>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</si>
  <si>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</si>
  <si>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</si>
  <si>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</si>
  <si>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</si>
  <si>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</si>
  <si>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</si>
  <si>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</si>
  <si>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</si>
  <si>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</si>
  <si>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</si>
  <si>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</si>
  <si>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</si>
  <si>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</si>
  <si>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</si>
  <si>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</si>
  <si>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</si>
  <si>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</si>
  <si>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</si>
  <si>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</si>
  <si>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</si>
  <si>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</si>
  <si>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</si>
  <si>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</si>
  <si>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</si>
  <si>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</si>
  <si>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</si>
  <si>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</si>
  <si>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</si>
  <si>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</si>
  <si>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</si>
  <si>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</si>
  <si>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</si>
  <si>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</si>
  <si>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</si>
  <si>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</si>
  <si>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</si>
  <si>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</si>
  <si>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</si>
  <si>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</si>
  <si>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</si>
  <si>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</si>
  <si>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</si>
  <si>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</si>
  <si>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</si>
  <si>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</si>
  <si>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</si>
  <si>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</si>
  <si>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</si>
  <si>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</si>
  <si>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</si>
  <si>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</si>
  <si>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</si>
  <si>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</si>
  <si>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</si>
  <si>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</si>
  <si>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</si>
  <si>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</si>
  <si>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</si>
  <si>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</si>
  <si>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</si>
  <si>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</si>
  <si>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</si>
  <si>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</si>
  <si>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</si>
  <si>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</si>
  <si>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</si>
  <si>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</si>
  <si>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</si>
  <si>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</si>
  <si>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</si>
  <si>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</si>
  <si>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</si>
  <si>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</si>
  <si>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</si>
  <si>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</si>
  <si>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</si>
  <si>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</si>
  <si>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</si>
  <si>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</si>
  <si>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</si>
  <si>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</si>
  <si>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</si>
  <si>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</si>
  <si>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</si>
  <si>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</si>
  <si>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</si>
  <si>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</si>
  <si>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</si>
  <si>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</si>
  <si>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</si>
  <si>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</si>
  <si>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</si>
  <si>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</si>
  <si>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</si>
  <si>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</si>
  <si>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</si>
  <si>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</si>
  <si>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</si>
  <si>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</si>
  <si>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</si>
  <si>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</si>
  <si>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</si>
  <si>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</si>
  <si>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</si>
  <si>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</si>
  <si>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</si>
  <si>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</si>
  <si>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</si>
  <si>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</si>
  <si>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</si>
  <si>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</si>
  <si>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</si>
  <si>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</si>
  <si>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</si>
  <si>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</si>
  <si>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</si>
  <si>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</si>
  <si>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</si>
  <si>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</si>
  <si>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</si>
  <si>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</si>
  <si>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</si>
  <si>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</si>
  <si>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</si>
  <si>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</si>
  <si>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</si>
  <si>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</si>
  <si>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</si>
  <si>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</si>
  <si>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</si>
  <si>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</si>
  <si>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</si>
  <si>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</si>
  <si>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</si>
  <si>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</si>
  <si>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</si>
  <si>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</si>
  <si>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</si>
  <si>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</si>
  <si>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</si>
  <si>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</si>
  <si>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</si>
  <si>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</si>
  <si>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</si>
  <si>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</si>
  <si>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</si>
  <si>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</si>
  <si>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</si>
  <si>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</si>
  <si>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</si>
  <si>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</si>
  <si>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</si>
  <si>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</si>
  <si>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</si>
  <si>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</si>
  <si>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</si>
  <si>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</si>
  <si>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</si>
  <si>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</si>
  <si>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</si>
  <si>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</si>
  <si>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</si>
  <si>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</si>
  <si>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</si>
  <si>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</si>
  <si>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</si>
  <si>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</si>
  <si>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</si>
  <si>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</si>
  <si>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</si>
  <si>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</si>
  <si>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</si>
  <si>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</si>
  <si>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</si>
  <si>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</si>
  <si>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</si>
  <si>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</si>
  <si>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</si>
  <si>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</si>
  <si>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</si>
  <si>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</si>
  <si>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</si>
  <si>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</si>
  <si>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</si>
  <si>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</si>
  <si>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</si>
  <si>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</si>
  <si>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</si>
  <si>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</si>
  <si>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</si>
  <si>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</si>
  <si>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</si>
  <si>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</si>
  <si>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</si>
  <si>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</si>
  <si>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</si>
  <si>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</si>
  <si>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</si>
  <si>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</si>
  <si>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</si>
  <si>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</si>
  <si>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</si>
  <si>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</si>
  <si>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</si>
  <si>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</si>
  <si>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</si>
  <si>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</si>
  <si>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</si>
  <si>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</si>
  <si>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</si>
  <si>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</si>
  <si>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</si>
  <si>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</si>
  <si>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</si>
  <si>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</si>
  <si>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</si>
  <si>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</si>
  <si>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</si>
  <si>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</si>
  <si>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</si>
  <si>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</si>
  <si>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</si>
  <si>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</si>
  <si>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</si>
  <si>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</si>
  <si>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</si>
  <si>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</si>
  <si>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</si>
  <si>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</si>
  <si>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</si>
  <si>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</si>
  <si>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</si>
  <si>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</si>
  <si>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</si>
  <si>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</si>
  <si>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</si>
  <si>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</si>
  <si>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</si>
  <si>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</si>
  <si>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</si>
  <si>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</si>
  <si>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</si>
  <si>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</si>
  <si>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</si>
  <si>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</si>
  <si>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</si>
  <si>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</si>
  <si>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</si>
  <si>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</si>
  <si>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</si>
  <si>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</si>
  <si>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</si>
  <si>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</si>
  <si>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</si>
  <si>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</si>
  <si>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</si>
  <si>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</si>
  <si>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</si>
  <si>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</si>
  <si>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</si>
  <si>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</si>
  <si>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</si>
  <si>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</si>
  <si>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</si>
  <si>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</si>
  <si>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</si>
  <si>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</si>
  <si>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</si>
  <si>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</si>
  <si>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</si>
  <si>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</si>
  <si>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</si>
  <si>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</si>
  <si>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</si>
  <si>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</si>
  <si>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</si>
  <si>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</si>
  <si>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</si>
  <si>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</si>
  <si>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</si>
  <si>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</si>
  <si>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</si>
  <si>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</si>
  <si>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</si>
  <si>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</si>
  <si>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</si>
  <si>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</si>
  <si>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</si>
  <si>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</si>
  <si>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</si>
  <si>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</si>
  <si>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</si>
  <si>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</si>
  <si>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</si>
  <si>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</si>
  <si>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</si>
  <si>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</si>
  <si>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</si>
  <si>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</si>
  <si>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</si>
  <si>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</si>
  <si>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</si>
  <si>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</si>
  <si>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</si>
  <si>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</si>
  <si>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</si>
  <si>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</si>
  <si>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</si>
  <si>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</si>
  <si>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</si>
  <si>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</si>
  <si>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</si>
  <si>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</si>
  <si>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</si>
  <si>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</si>
  <si>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</si>
  <si>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</si>
  <si>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</si>
  <si>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</si>
  <si>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</si>
  <si>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</si>
  <si>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</si>
  <si>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</si>
  <si>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</si>
  <si>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</si>
  <si>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</si>
  <si>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</si>
  <si>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</si>
  <si>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</si>
  <si>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</si>
  <si>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</si>
  <si>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</si>
  <si>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</si>
  <si>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</si>
  <si>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</si>
  <si>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</si>
  <si>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</si>
  <si>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</si>
  <si>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</si>
  <si>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</si>
  <si>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</si>
  <si>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</si>
  <si>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</si>
  <si>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</si>
  <si>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</si>
  <si>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</si>
  <si>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</si>
  <si>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</si>
  <si>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</si>
  <si>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</si>
  <si>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</si>
  <si>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</si>
  <si>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</si>
  <si>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</si>
  <si>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</si>
  <si>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</si>
  <si>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</si>
  <si>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</si>
  <si>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</si>
  <si>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</si>
  <si>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</si>
  <si>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</si>
  <si>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</si>
  <si>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</si>
  <si>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</si>
  <si>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</si>
  <si>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</si>
  <si>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</si>
  <si>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</si>
  <si>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</si>
  <si>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</si>
  <si>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</si>
  <si>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</si>
  <si>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</si>
  <si>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</si>
  <si>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</si>
  <si>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</si>
  <si>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</si>
  <si>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</si>
  <si>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</si>
  <si>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</si>
  <si>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</si>
  <si>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</si>
  <si>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</si>
  <si>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</si>
  <si>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</si>
  <si>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</si>
  <si>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</si>
  <si>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</si>
  <si>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</si>
  <si>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</si>
  <si>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</si>
  <si>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</si>
  <si>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</si>
  <si>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</si>
  <si>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</si>
  <si>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</si>
  <si>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</si>
  <si>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</si>
  <si>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</si>
  <si>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</si>
  <si>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</si>
  <si>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</si>
  <si>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</si>
  <si>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</si>
  <si>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</si>
  <si>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</si>
  <si>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</si>
  <si>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</si>
  <si>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</si>
  <si>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</si>
  <si>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</si>
  <si>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</si>
  <si>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</si>
  <si>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</si>
  <si>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</si>
  <si>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</si>
  <si>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</si>
  <si>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</si>
  <si>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</si>
  <si>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</si>
  <si>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</si>
  <si>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</si>
  <si>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</si>
  <si>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</si>
  <si>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</si>
  <si>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</si>
  <si>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</si>
  <si>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</si>
  <si>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</si>
  <si>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</si>
  <si>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</si>
  <si>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</si>
  <si>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</si>
  <si>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</si>
  <si>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</si>
  <si>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</si>
  <si>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</si>
  <si>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</si>
  <si>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</si>
  <si>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</si>
  <si>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</si>
  <si>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</si>
  <si>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</si>
  <si>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</si>
  <si>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</si>
  <si>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</si>
  <si>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</si>
  <si>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</si>
  <si>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</si>
  <si>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</si>
  <si>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</si>
  <si>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</si>
  <si>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</si>
  <si>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</si>
  <si>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</si>
  <si>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</si>
  <si>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</si>
  <si>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</si>
  <si>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</si>
  <si>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</si>
  <si>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</si>
  <si>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</si>
  <si>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</si>
  <si>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</si>
  <si>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</si>
  <si>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</si>
  <si>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</si>
  <si>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</si>
  <si>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</si>
  <si>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</si>
  <si>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</si>
  <si>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</si>
  <si>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</si>
  <si>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</si>
  <si>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</si>
  <si>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</si>
  <si>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</si>
  <si>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</si>
  <si>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</si>
  <si>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</si>
  <si>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</si>
  <si>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</si>
  <si>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</si>
  <si>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</si>
  <si>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</si>
  <si>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</si>
  <si>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</si>
  <si>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</si>
  <si>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</si>
  <si>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</si>
  <si>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</si>
  <si>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</si>
  <si>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</si>
  <si>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</si>
  <si>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</si>
  <si>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</si>
  <si>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</si>
  <si>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</si>
  <si>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</si>
  <si>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</si>
  <si>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</si>
  <si>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</si>
  <si>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</si>
  <si>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</si>
  <si>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</si>
  <si>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</si>
  <si>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</si>
  <si>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</si>
  <si>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</si>
  <si>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</si>
  <si>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</si>
  <si>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</si>
  <si>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</si>
  <si>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</si>
  <si>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</si>
  <si>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</si>
  <si>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</si>
  <si>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</si>
  <si>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</si>
  <si>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</si>
  <si>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</si>
  <si>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</si>
  <si>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</si>
  <si>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</si>
  <si>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</si>
  <si>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</si>
  <si>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</si>
  <si>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</si>
  <si>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</si>
  <si>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</si>
  <si>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</si>
  <si>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</si>
  <si>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</si>
  <si>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</si>
  <si>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</si>
  <si>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</si>
  <si>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</si>
  <si>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</si>
  <si>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</si>
  <si>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</si>
  <si>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</si>
  <si>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</si>
  <si>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</si>
  <si>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</si>
  <si>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</si>
  <si>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</si>
  <si>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</si>
  <si>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</si>
  <si>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</si>
  <si>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</si>
  <si>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</si>
  <si>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</si>
  <si>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</si>
  <si>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</si>
  <si>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</si>
  <si>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</si>
  <si>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</si>
  <si>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</si>
  <si>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</si>
  <si>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</si>
  <si>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</si>
  <si>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</si>
  <si>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</si>
  <si>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</si>
  <si>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</si>
  <si>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</si>
  <si>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</si>
  <si>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</si>
  <si>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</si>
  <si>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</si>
  <si>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</si>
  <si>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</si>
  <si>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</si>
  <si>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</si>
  <si>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</si>
  <si>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</si>
  <si>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</si>
  <si>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</si>
  <si>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</si>
  <si>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</si>
  <si>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</si>
  <si>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</si>
  <si>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</si>
  <si>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</si>
  <si>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</si>
  <si>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</si>
  <si>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</si>
  <si>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</si>
  <si>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</si>
  <si>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</si>
  <si>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</si>
  <si>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</si>
  <si>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</si>
  <si>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</si>
  <si>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</si>
  <si>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</si>
  <si>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</si>
  <si>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</si>
  <si>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</si>
  <si>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</si>
  <si>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</si>
  <si>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</si>
  <si>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</si>
  <si>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</si>
  <si>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</si>
  <si>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</si>
  <si>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</si>
  <si>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</si>
  <si>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</si>
  <si>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</si>
  <si>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</si>
  <si>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</si>
  <si>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</si>
  <si>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</si>
  <si>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</si>
  <si>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</si>
  <si>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</si>
  <si>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</si>
  <si>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</si>
  <si>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</si>
  <si>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</si>
  <si>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</si>
  <si>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</si>
  <si>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</si>
  <si>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</si>
  <si>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</si>
  <si>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</si>
  <si>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</si>
  <si>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</si>
  <si>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</si>
  <si>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</si>
  <si>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</si>
  <si>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</si>
  <si>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</si>
  <si>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</si>
  <si>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</si>
  <si>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</si>
  <si>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</si>
  <si>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</si>
  <si>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</si>
  <si>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</si>
  <si>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</si>
  <si>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</si>
  <si>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</si>
  <si>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</si>
  <si>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</si>
  <si>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</si>
  <si>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</si>
  <si>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</si>
  <si>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</si>
  <si>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</si>
  <si>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</si>
  <si>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</si>
  <si>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</si>
  <si>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</si>
  <si>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</si>
  <si>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</si>
  <si>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</si>
  <si>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</si>
  <si>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</si>
  <si>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</si>
  <si>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</si>
  <si>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</si>
  <si>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</si>
  <si>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</si>
  <si>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</si>
  <si>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</si>
  <si>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</si>
  <si>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</si>
  <si>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</si>
  <si>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</si>
  <si>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</si>
  <si>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</si>
  <si>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</si>
  <si>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</si>
  <si>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</si>
  <si>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</si>
  <si>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</si>
  <si>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</si>
  <si>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</si>
  <si>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</si>
  <si>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</si>
  <si>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</si>
  <si>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</si>
  <si>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</si>
  <si>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</si>
  <si>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</si>
  <si>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</si>
  <si>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</si>
  <si>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</si>
  <si>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</si>
  <si>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</si>
  <si>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</si>
  <si>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</si>
  <si>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</si>
  <si>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</si>
  <si>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</si>
  <si>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</si>
  <si>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</si>
  <si>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</si>
  <si>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</si>
  <si>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</si>
  <si>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</si>
  <si>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</si>
  <si>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</si>
  <si>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</si>
  <si>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</si>
  <si>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</si>
  <si>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</si>
  <si>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</si>
  <si>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</si>
  <si>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</si>
  <si>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</si>
  <si>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</si>
  <si>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</si>
  <si>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</si>
  <si>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</si>
  <si>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</si>
  <si>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</si>
  <si>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</si>
  <si>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</si>
  <si>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</si>
  <si>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</si>
  <si>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</si>
  <si>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</si>
  <si>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</si>
  <si>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</si>
  <si>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</si>
  <si>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</si>
  <si>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</si>
  <si>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</si>
  <si>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</si>
  <si>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</si>
  <si>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</si>
  <si>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</si>
  <si>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</si>
  <si>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</si>
  <si>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</si>
  <si>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</si>
  <si>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</si>
  <si>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</si>
  <si>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</si>
  <si>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</si>
  <si>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</si>
  <si>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</si>
  <si>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</si>
  <si>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</si>
  <si>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</si>
  <si>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</si>
  <si>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</si>
  <si>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</si>
  <si>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</si>
  <si>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</si>
  <si>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</si>
  <si>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</si>
  <si>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</si>
  <si>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</si>
  <si>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</si>
  <si>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</si>
  <si>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</si>
  <si>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</si>
  <si>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</si>
  <si>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</si>
  <si>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</si>
  <si>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</si>
  <si>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</si>
  <si>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</si>
  <si>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</si>
  <si>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</si>
  <si>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</si>
  <si>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</si>
  <si>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</si>
  <si>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</si>
  <si>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</si>
  <si>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</si>
  <si>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</si>
  <si>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</si>
  <si>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</si>
  <si>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</si>
  <si>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</si>
  <si>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</si>
  <si>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</si>
  <si>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</si>
  <si>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</si>
  <si>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</si>
  <si>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</si>
  <si>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</si>
  <si>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</si>
  <si>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</si>
  <si>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</si>
  <si>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</si>
  <si>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</si>
  <si>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</si>
  <si>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</si>
  <si>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</si>
  <si>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</si>
  <si>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</si>
  <si>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</si>
  <si>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</si>
  <si>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</si>
  <si>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</si>
  <si>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</si>
  <si>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</si>
  <si>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</si>
  <si>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</si>
  <si>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</si>
  <si>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</si>
  <si>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</si>
  <si>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</si>
  <si>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</si>
  <si>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</si>
  <si>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</si>
  <si>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</si>
  <si>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</si>
  <si>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</si>
  <si>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</si>
  <si>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</si>
  <si>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</si>
  <si>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</si>
  <si>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</si>
  <si>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</si>
  <si>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</si>
  <si>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</si>
  <si>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</si>
  <si>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</si>
  <si>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</si>
  <si>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</si>
  <si>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</si>
  <si>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</si>
  <si>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</si>
  <si>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</si>
  <si>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</si>
  <si>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</si>
  <si>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</si>
  <si>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</si>
  <si>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</si>
  <si>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</si>
  <si>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</si>
  <si>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</si>
  <si>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</si>
  <si>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</si>
  <si>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</si>
  <si>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</si>
  <si>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</si>
  <si>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</si>
  <si>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</si>
  <si>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</si>
  <si>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</si>
  <si>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</si>
  <si>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</si>
  <si>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</si>
  <si>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</si>
  <si>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</si>
  <si>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</si>
  <si>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</si>
  <si>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</si>
  <si>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</si>
  <si>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</si>
  <si>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</si>
  <si>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</si>
  <si>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</si>
  <si>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</si>
  <si>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</si>
  <si>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</si>
  <si>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</si>
  <si>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</si>
  <si>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</si>
  <si>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</si>
  <si>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</si>
  <si>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</si>
  <si>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</si>
  <si>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</si>
  <si>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</si>
  <si>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</si>
  <si>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</si>
  <si>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</si>
  <si>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</si>
  <si>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</si>
  <si>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</si>
  <si>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</si>
  <si>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</si>
  <si>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</si>
  <si>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</si>
  <si>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</si>
  <si>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</si>
  <si>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</si>
  <si>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</si>
  <si>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</si>
  <si>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</si>
  <si>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</si>
  <si>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</si>
  <si>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</si>
  <si>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</si>
  <si>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</si>
  <si>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</si>
  <si>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</si>
  <si>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</si>
  <si>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</si>
  <si>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</si>
  <si>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</si>
  <si>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</si>
  <si>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</si>
  <si>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</si>
  <si>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</si>
  <si>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</si>
  <si>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</si>
  <si>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</si>
  <si>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</si>
  <si>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</si>
  <si>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</si>
  <si>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</si>
  <si>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</si>
  <si>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</si>
  <si>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</si>
  <si>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</si>
  <si>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</si>
  <si>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</si>
  <si>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</si>
  <si>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</si>
  <si>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</si>
  <si>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</si>
  <si>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</si>
  <si>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</si>
  <si>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</si>
  <si>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</si>
  <si>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</si>
  <si>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</si>
  <si>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</si>
  <si>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</si>
  <si>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</si>
  <si>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</si>
  <si>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</si>
  <si>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</si>
  <si>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</si>
  <si>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</si>
  <si>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</si>
  <si>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</si>
  <si>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</si>
  <si>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</si>
  <si>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</si>
  <si>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</si>
  <si>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</si>
  <si>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</si>
  <si>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</si>
  <si>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</si>
  <si>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</si>
  <si>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</si>
  <si>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</si>
  <si>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</si>
  <si>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</si>
  <si>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</si>
  <si>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</si>
  <si>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</si>
  <si>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</si>
  <si>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</si>
  <si>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</si>
  <si>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</si>
  <si>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</si>
  <si>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</si>
  <si>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</si>
  <si>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</si>
  <si>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</si>
  <si>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</si>
  <si>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</si>
  <si>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</si>
  <si>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</si>
  <si>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</si>
  <si>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</si>
  <si>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</si>
  <si>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</si>
  <si>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</si>
  <si>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</si>
  <si>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</si>
  <si>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</si>
  <si>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</si>
  <si>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</si>
  <si>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</si>
  <si>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</si>
  <si>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</si>
  <si>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</si>
  <si>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</si>
  <si>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</si>
  <si>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</si>
  <si>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</si>
  <si>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</si>
  <si>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</si>
  <si>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</si>
  <si>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</si>
  <si>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</si>
  <si>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</si>
  <si>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</si>
  <si>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</si>
  <si>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</si>
  <si>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</si>
  <si>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</si>
  <si>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</si>
  <si>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</si>
  <si>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</si>
  <si>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</si>
  <si>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</si>
  <si>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</si>
  <si>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</si>
  <si>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</si>
  <si>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</si>
  <si>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</si>
  <si>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</si>
  <si>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</si>
  <si>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</si>
  <si>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</si>
  <si>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</si>
  <si>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</si>
  <si>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</si>
  <si>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</si>
  <si>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</si>
  <si>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</si>
  <si>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</si>
  <si>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</si>
  <si>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</si>
  <si>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</si>
  <si>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</si>
  <si>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</si>
  <si>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</si>
  <si>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</si>
  <si>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</si>
  <si>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</si>
  <si>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</si>
  <si>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</si>
  <si>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</si>
  <si>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</si>
  <si>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</si>
  <si>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</si>
  <si>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</si>
  <si>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</si>
  <si>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</si>
  <si>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</si>
  <si>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</si>
  <si>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</si>
  <si>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</si>
  <si>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</si>
  <si>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</si>
  <si>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</si>
  <si>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</si>
  <si>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</si>
  <si>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</si>
  <si>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</si>
  <si>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</si>
  <si>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</si>
  <si>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</si>
  <si>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</si>
  <si>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</si>
  <si>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</si>
  <si>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</si>
  <si>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</si>
  <si>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</si>
  <si>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</si>
  <si>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</si>
  <si>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</si>
  <si>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</si>
  <si>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</si>
  <si>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</si>
  <si>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</si>
  <si>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</si>
  <si>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</si>
  <si>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</si>
  <si>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</si>
  <si>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</si>
  <si>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</si>
  <si>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</si>
  <si>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</si>
  <si>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</si>
  <si>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</si>
  <si>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</si>
  <si>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</si>
  <si>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</si>
  <si>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</si>
  <si>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</si>
  <si>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</si>
  <si>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</si>
  <si>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</si>
  <si>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</si>
  <si>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</si>
  <si>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</si>
  <si>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</si>
  <si>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</si>
  <si>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</si>
  <si>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</si>
  <si>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</si>
  <si>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</si>
  <si>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</si>
  <si>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</si>
  <si>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</si>
  <si>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</si>
  <si>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</si>
  <si>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</si>
  <si>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</si>
  <si>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</si>
  <si>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</si>
  <si>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</si>
  <si>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</si>
  <si>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</si>
  <si>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</si>
  <si>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</si>
  <si>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</si>
  <si>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</si>
  <si>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</si>
  <si>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</si>
  <si>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</si>
  <si>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</si>
  <si>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</si>
  <si>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</si>
  <si>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</si>
  <si>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</si>
  <si>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</si>
  <si>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</si>
  <si>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</si>
  <si>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</si>
  <si>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</si>
  <si>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</si>
  <si>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</si>
  <si>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</si>
  <si>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</si>
  <si>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</si>
  <si>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</si>
  <si>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</si>
  <si>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</si>
  <si>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</si>
  <si>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</si>
  <si>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</si>
  <si>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</si>
  <si>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</si>
  <si>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</si>
  <si>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</si>
  <si>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</si>
  <si>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</si>
  <si>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</si>
  <si>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</si>
  <si>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</si>
  <si>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</si>
  <si>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</si>
  <si>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</si>
  <si>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</si>
  <si>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</si>
  <si>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</si>
  <si>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</si>
  <si>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</si>
  <si>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</si>
  <si>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</si>
  <si>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</si>
  <si>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</si>
  <si>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</si>
  <si>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</si>
  <si>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</si>
  <si>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</si>
  <si>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</si>
  <si>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</si>
  <si>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</si>
  <si>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</si>
  <si>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</si>
  <si>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</si>
  <si>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</si>
  <si>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</si>
  <si>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</si>
  <si>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</si>
  <si>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</si>
  <si>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</si>
  <si>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</si>
  <si>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</si>
  <si>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</si>
  <si>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</si>
  <si>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</si>
  <si>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</si>
  <si>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</si>
  <si>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</si>
  <si>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</si>
  <si>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</si>
  <si>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</si>
  <si>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</si>
  <si>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</si>
  <si>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</si>
  <si>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</si>
  <si>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</si>
  <si>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</si>
  <si>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</si>
  <si>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</si>
  <si>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</si>
  <si>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</si>
  <si>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</si>
  <si>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</si>
  <si>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</si>
  <si>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</si>
  <si>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</si>
  <si>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</si>
  <si>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</si>
  <si>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</si>
  <si>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</si>
  <si>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</si>
  <si>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</si>
  <si>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</si>
  <si>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</si>
  <si>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</si>
  <si>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</si>
  <si>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</si>
  <si>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</si>
  <si>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</si>
  <si>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</si>
  <si>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</si>
  <si>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</si>
  <si>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</si>
  <si>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</si>
  <si>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</si>
  <si>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</si>
  <si>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</si>
  <si>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</si>
  <si>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</si>
  <si>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</si>
  <si>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</si>
  <si>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</si>
  <si>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</si>
  <si>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</si>
  <si>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</si>
  <si>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</si>
  <si>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</si>
  <si>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</si>
  <si>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</si>
  <si>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</si>
  <si>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</si>
  <si>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</si>
  <si>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</si>
  <si>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</si>
  <si>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</si>
  <si>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</si>
  <si>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</si>
  <si>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</si>
  <si>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</si>
  <si>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</si>
  <si>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</si>
  <si>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</si>
  <si>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</si>
  <si>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</si>
  <si>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</si>
  <si>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</si>
  <si>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</si>
  <si>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</si>
  <si>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</si>
  <si>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</si>
  <si>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</si>
  <si>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</si>
  <si>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</si>
  <si>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</si>
  <si>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</si>
  <si>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</si>
  <si>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</si>
  <si>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</si>
  <si>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</si>
  <si>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</si>
  <si>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</si>
  <si>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</si>
  <si>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</si>
  <si>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</si>
  <si>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</si>
  <si>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</si>
  <si>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</si>
  <si>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</si>
  <si>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</si>
  <si>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</si>
  <si>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</si>
  <si>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</si>
  <si>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</si>
  <si>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</si>
  <si>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</si>
  <si>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</si>
  <si>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</si>
  <si>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</si>
  <si>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</si>
  <si>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</si>
  <si>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</si>
  <si>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</si>
  <si>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</si>
  <si>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</si>
  <si>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</si>
  <si>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</si>
  <si>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</si>
  <si>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</si>
  <si>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</si>
  <si>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</si>
  <si>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</si>
  <si>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</si>
  <si>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</si>
  <si>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</si>
  <si>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</si>
  <si>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</si>
  <si>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</si>
  <si>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</si>
  <si>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</si>
  <si>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</si>
  <si>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</si>
  <si>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</si>
  <si>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</si>
  <si>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</si>
  <si>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</si>
  <si>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</si>
  <si>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</si>
  <si>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</si>
  <si>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</si>
  <si>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</si>
  <si>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</si>
  <si>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</si>
  <si>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</si>
  <si>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</si>
  <si>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</si>
  <si>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</si>
  <si>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</si>
  <si>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</si>
  <si>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</si>
  <si>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</si>
  <si>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</si>
  <si>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</si>
  <si>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</si>
  <si>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</si>
  <si>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</si>
  <si>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</si>
  <si>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</si>
  <si>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</si>
  <si>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</si>
  <si>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</si>
  <si>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</si>
  <si>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</si>
  <si>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</si>
  <si>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</si>
  <si>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</si>
  <si>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</si>
  <si>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</si>
  <si>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</si>
  <si>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</si>
  <si>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</si>
  <si>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</si>
  <si>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</si>
  <si>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</si>
  <si>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</si>
  <si>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</si>
  <si>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</si>
  <si>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</si>
  <si>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</si>
  <si>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</si>
  <si>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</si>
  <si>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</si>
  <si>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</si>
  <si>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</si>
  <si>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</si>
  <si>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</si>
  <si>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</si>
  <si>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</si>
  <si>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</si>
  <si>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</si>
  <si>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</si>
  <si>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</si>
  <si>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</si>
  <si>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</si>
  <si>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</si>
  <si>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</si>
  <si>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</si>
  <si>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</si>
  <si>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</si>
  <si>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</si>
  <si>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</si>
  <si>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</si>
  <si>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</si>
  <si>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</si>
  <si>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</si>
  <si>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</si>
  <si>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</si>
  <si>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</si>
  <si>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</si>
  <si>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</si>
  <si>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</si>
  <si>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</si>
  <si>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</si>
  <si>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</si>
  <si>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</si>
  <si>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</si>
  <si>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</si>
  <si>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</si>
  <si>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</si>
  <si>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</si>
  <si>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</si>
  <si>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</si>
  <si>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</si>
  <si>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</si>
  <si>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</si>
  <si>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</si>
  <si>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</si>
  <si>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</si>
  <si>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</si>
  <si>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</si>
  <si>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</si>
  <si>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</si>
  <si>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</si>
  <si>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</si>
  <si>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</si>
  <si>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</si>
  <si>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</si>
  <si>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</si>
  <si>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</si>
  <si>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</si>
  <si>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</si>
  <si>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</si>
  <si>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</si>
  <si>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</si>
  <si>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</si>
  <si>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</si>
  <si>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</si>
  <si>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</si>
  <si>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</si>
  <si>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</si>
  <si>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</si>
  <si>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</si>
  <si>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</si>
  <si>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</si>
  <si>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</si>
  <si>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</si>
  <si>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</si>
  <si>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</si>
  <si>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</si>
  <si>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</si>
  <si>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</si>
  <si>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</si>
  <si>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</si>
  <si>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</si>
  <si>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</si>
  <si>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</si>
  <si>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</si>
  <si>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</si>
  <si>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</si>
  <si>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</si>
  <si>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</si>
  <si>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</si>
  <si>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</si>
  <si>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</si>
  <si>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</si>
  <si>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</si>
  <si>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</si>
  <si>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</si>
  <si>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</si>
  <si>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</si>
  <si>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</si>
  <si>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</si>
  <si>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</si>
  <si>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</si>
  <si>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</si>
  <si>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</si>
  <si>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</si>
  <si>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</si>
  <si>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</si>
  <si>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</si>
  <si>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</si>
  <si>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</si>
  <si>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</si>
  <si>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</si>
  <si>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</si>
  <si>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</si>
  <si>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</si>
  <si>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</si>
  <si>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</si>
  <si>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</si>
  <si>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</si>
  <si>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</si>
  <si>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</si>
  <si>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</si>
  <si>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</si>
  <si>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</si>
  <si>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</si>
  <si>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</si>
  <si>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</si>
  <si>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</si>
  <si>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</si>
  <si>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</si>
  <si>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</si>
  <si>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</si>
  <si>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</si>
  <si>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</si>
  <si>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</si>
  <si>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</si>
  <si>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</si>
  <si>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</si>
  <si>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</si>
  <si>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</si>
  <si>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</si>
  <si>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</si>
  <si>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</si>
  <si>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</si>
  <si>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</si>
  <si>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</si>
  <si>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</si>
  <si>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</si>
  <si>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</si>
  <si>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</si>
  <si>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</si>
  <si>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</si>
  <si>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</si>
  <si>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</si>
  <si>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</si>
  <si>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</si>
  <si>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</si>
  <si>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</si>
  <si>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</si>
  <si>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</si>
  <si>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</si>
  <si>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</si>
  <si>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</si>
  <si>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</si>
  <si>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</si>
  <si>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</si>
  <si>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</si>
  <si>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</si>
  <si>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</si>
  <si>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</si>
  <si>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</si>
  <si>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</si>
  <si>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</si>
  <si>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</si>
  <si>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</si>
  <si>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</si>
  <si>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</si>
  <si>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</si>
  <si>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</si>
  <si>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</si>
  <si>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</si>
  <si>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</si>
  <si>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</si>
  <si>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</si>
  <si>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</si>
  <si>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</si>
  <si>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</si>
  <si>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</si>
  <si>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</si>
  <si>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</si>
  <si>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</si>
  <si>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</si>
  <si>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</si>
  <si>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</si>
  <si>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</si>
  <si>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</si>
  <si>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</si>
  <si>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</si>
  <si>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</si>
  <si>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</si>
  <si>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</si>
  <si>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</si>
  <si>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</si>
  <si>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</si>
  <si>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</si>
  <si>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</si>
  <si>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</si>
  <si>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</si>
  <si>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</si>
  <si>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</si>
  <si>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</si>
  <si>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</si>
  <si>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</si>
  <si>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</si>
  <si>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</si>
  <si>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</si>
  <si>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</si>
  <si>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</si>
  <si>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</si>
  <si>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</si>
  <si>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</si>
  <si>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</si>
  <si>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</si>
  <si>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</si>
  <si>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</si>
  <si>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</si>
  <si>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</si>
  <si>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</si>
  <si>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</si>
  <si>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</si>
  <si>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</si>
  <si>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</si>
  <si>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</si>
  <si>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</si>
  <si>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</si>
  <si>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</si>
  <si>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</si>
  <si>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</si>
  <si>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</si>
  <si>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</si>
  <si>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</si>
  <si>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</si>
  <si>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</si>
  <si>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</si>
  <si>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</si>
  <si>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</si>
  <si>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</si>
  <si>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</si>
  <si>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</si>
  <si>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</si>
  <si>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</si>
  <si>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</si>
  <si>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</si>
  <si>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</si>
  <si>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</si>
  <si>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</si>
  <si>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</si>
  <si>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</si>
  <si>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</si>
  <si>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</si>
  <si>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</si>
  <si>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</si>
  <si>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</si>
  <si>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</si>
  <si>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</si>
  <si>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</si>
  <si>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</si>
  <si>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</si>
  <si>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</si>
  <si>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</si>
  <si>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</si>
  <si>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</si>
  <si>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</si>
  <si>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</si>
  <si>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</si>
  <si>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</si>
  <si>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</si>
  <si>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</si>
  <si>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</si>
  <si>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</si>
  <si>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</si>
  <si>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</si>
  <si>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</si>
  <si>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</si>
  <si>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</si>
  <si>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</si>
  <si>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</si>
  <si>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</si>
  <si>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</si>
  <si>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</si>
  <si>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</si>
  <si>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</si>
  <si>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</si>
  <si>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</si>
  <si>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</si>
  <si>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</si>
  <si>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</si>
  <si>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</si>
  <si>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</si>
  <si>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</si>
  <si>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</si>
  <si>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</si>
  <si>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</si>
  <si>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</si>
  <si>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</si>
  <si>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</si>
  <si>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</si>
  <si>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</si>
  <si>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</si>
  <si>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</si>
  <si>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</si>
  <si>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</si>
  <si>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</si>
  <si>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</si>
  <si>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</si>
  <si>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</si>
  <si>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</si>
  <si>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</si>
  <si>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</si>
  <si>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</si>
  <si>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</si>
  <si>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</si>
  <si>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</si>
  <si>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</si>
  <si>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</si>
  <si>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</si>
  <si>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</si>
  <si>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</si>
  <si>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</si>
  <si>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</si>
  <si>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</si>
  <si>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</si>
  <si>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</si>
  <si>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</si>
  <si>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</si>
  <si>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</si>
  <si>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</si>
  <si>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</si>
  <si>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</si>
  <si>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</si>
  <si>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</si>
  <si>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</si>
  <si>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</si>
  <si>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</si>
  <si>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</si>
  <si>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</si>
  <si>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</si>
  <si>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</si>
  <si>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</si>
  <si>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</si>
  <si>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</si>
  <si>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</si>
  <si>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</si>
  <si>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</si>
  <si>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</si>
  <si>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</si>
  <si>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</si>
  <si>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</si>
  <si>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</si>
  <si>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</si>
  <si>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</si>
  <si>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</si>
  <si>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</si>
  <si>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</si>
  <si>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</si>
  <si>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</si>
  <si>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</si>
  <si>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</si>
  <si>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</si>
  <si>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</si>
  <si>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</si>
  <si>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</si>
  <si>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</si>
  <si>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</si>
  <si>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</si>
  <si>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</si>
  <si>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</si>
  <si>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</si>
  <si>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</si>
  <si>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</si>
  <si>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</si>
  <si>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</si>
  <si>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</si>
  <si>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</si>
  <si>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</si>
  <si>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</si>
  <si>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</si>
  <si>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</si>
  <si>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</si>
  <si>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</si>
  <si>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</si>
  <si>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</si>
  <si>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</si>
  <si>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</si>
  <si>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</si>
  <si>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</si>
  <si>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</si>
  <si>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</si>
  <si>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</si>
  <si>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</si>
  <si>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</si>
  <si>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</si>
  <si>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</si>
  <si>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</si>
  <si>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</si>
  <si>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</si>
  <si>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</si>
  <si>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</si>
  <si>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</si>
  <si>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</si>
  <si>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</si>
  <si>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</si>
  <si>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</si>
  <si>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</si>
  <si>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</si>
  <si>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</si>
  <si>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</si>
  <si>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</si>
  <si>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</si>
  <si>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</si>
  <si>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</si>
  <si>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</si>
  <si>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</si>
  <si>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</si>
  <si>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</si>
  <si>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</si>
  <si>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</si>
  <si>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</si>
  <si>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</si>
  <si>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</si>
  <si>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</si>
  <si>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</si>
  <si>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</si>
  <si>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</si>
  <si>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</si>
  <si>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</si>
  <si>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</si>
  <si>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</si>
  <si>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</si>
  <si>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</si>
  <si>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</si>
  <si>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</si>
  <si>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</si>
  <si>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</si>
  <si>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</si>
  <si>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</si>
  <si>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</si>
  <si>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</si>
  <si>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</si>
  <si>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</si>
  <si>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</si>
  <si>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</si>
  <si>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</si>
  <si>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</si>
  <si>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</si>
  <si>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</si>
  <si>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</si>
  <si>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</si>
  <si>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</si>
  <si>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</si>
  <si>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</si>
  <si>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</si>
  <si>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</si>
  <si>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</si>
  <si>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</si>
  <si>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</si>
  <si>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</si>
  <si>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</si>
  <si>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</si>
  <si>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</si>
  <si>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</si>
  <si>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</si>
  <si>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</si>
  <si>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</si>
  <si>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</si>
  <si>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</si>
  <si>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</si>
  <si>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</si>
  <si>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</si>
  <si>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</si>
  <si>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</si>
  <si>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</si>
  <si>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</si>
  <si>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</si>
  <si>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</si>
  <si>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</si>
  <si>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</si>
  <si>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</si>
  <si>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</si>
  <si>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</si>
  <si>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</si>
  <si>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</si>
  <si>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</si>
  <si>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</si>
  <si>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</si>
  <si>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</si>
  <si>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</si>
  <si>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</si>
  <si>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</si>
  <si>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</si>
  <si>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</si>
  <si>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</si>
  <si>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</si>
  <si>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</si>
  <si>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</si>
  <si>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</si>
  <si>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</si>
  <si>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</si>
  <si>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</si>
  <si>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</si>
  <si>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</si>
  <si>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</si>
  <si>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</si>
  <si>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</si>
  <si>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</si>
  <si>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</si>
  <si>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</si>
  <si>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</si>
  <si>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</si>
  <si>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</si>
  <si>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</si>
  <si>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</si>
  <si>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</si>
  <si>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</si>
  <si>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</si>
  <si>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</si>
  <si>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</si>
  <si>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</si>
  <si>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</si>
  <si>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</si>
  <si>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</si>
  <si>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</si>
  <si>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</si>
  <si>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</si>
  <si>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</si>
  <si>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</si>
  <si>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</si>
  <si>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</si>
  <si>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</si>
  <si>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</si>
  <si>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</si>
  <si>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</si>
  <si>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</si>
  <si>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</si>
  <si>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</si>
  <si>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</si>
  <si>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</si>
  <si>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</si>
  <si>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</si>
  <si>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</si>
  <si>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</si>
  <si>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</si>
  <si>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</si>
  <si>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</si>
  <si>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</si>
  <si>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</si>
  <si>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</si>
  <si>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</si>
  <si>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</si>
  <si>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</si>
  <si>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</si>
  <si>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</si>
  <si>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</si>
  <si>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</si>
  <si>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</si>
  <si>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</si>
  <si>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</si>
  <si>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</si>
  <si>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</si>
  <si>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</si>
  <si>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</si>
  <si>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</si>
  <si>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</si>
  <si>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</si>
  <si>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</si>
  <si>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</si>
  <si>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</si>
  <si>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</si>
  <si>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</si>
  <si>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</si>
  <si>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</si>
  <si>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</si>
  <si>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</si>
  <si>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</si>
  <si>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</si>
  <si>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</si>
  <si>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</si>
  <si>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</si>
  <si>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</si>
  <si>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</si>
  <si>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</si>
  <si>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</si>
  <si>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</si>
  <si>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</si>
  <si>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</si>
  <si>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</si>
  <si>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</si>
  <si>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</si>
  <si>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</si>
  <si>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</si>
  <si>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</si>
  <si>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</si>
  <si>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</si>
  <si>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</si>
  <si>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</si>
  <si>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</si>
  <si>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</si>
  <si>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</si>
  <si>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</si>
  <si>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</si>
  <si>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</si>
  <si>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</si>
  <si>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</si>
  <si>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</si>
  <si>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</si>
  <si>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</si>
  <si>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</si>
  <si>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</si>
  <si>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</si>
  <si>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</si>
  <si>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</si>
  <si>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</si>
  <si>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</si>
  <si>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</si>
  <si>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</si>
  <si>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</si>
  <si>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</si>
  <si>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</si>
  <si>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</si>
  <si>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</si>
  <si>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</si>
  <si>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</si>
  <si>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</si>
  <si>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</si>
  <si>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</si>
  <si>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</si>
  <si>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</si>
  <si>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</si>
  <si>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</si>
  <si>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</si>
  <si>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</si>
  <si>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</si>
  <si>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</si>
  <si>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</si>
  <si>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</si>
  <si>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</si>
  <si>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</si>
  <si>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</si>
  <si>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</si>
  <si>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</si>
  <si>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</si>
  <si>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</si>
  <si>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</si>
  <si>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</si>
  <si>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</si>
  <si>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</si>
  <si>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</si>
  <si>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</si>
  <si>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</si>
  <si>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</si>
  <si>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</si>
  <si>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</si>
  <si>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</si>
  <si>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</si>
  <si>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</si>
  <si>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</si>
  <si>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</si>
  <si>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</si>
  <si>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</si>
  <si>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</si>
  <si>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</si>
  <si>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</si>
  <si>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</si>
  <si>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</si>
  <si>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</si>
  <si>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</si>
  <si>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</si>
  <si>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</si>
  <si>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</si>
  <si>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</si>
  <si>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</si>
  <si>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</si>
  <si>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</si>
  <si>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</si>
  <si>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</si>
  <si>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</si>
  <si>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</si>
  <si>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</si>
  <si>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</si>
  <si>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</si>
  <si>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</si>
  <si>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</si>
  <si>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</si>
  <si>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</si>
  <si>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</si>
  <si>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</si>
  <si>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</si>
  <si>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</si>
  <si>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</si>
  <si>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</si>
  <si>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</si>
  <si>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</si>
  <si>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</si>
  <si>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</si>
  <si>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</si>
  <si>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</si>
  <si>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</si>
  <si>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</si>
  <si>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</si>
  <si>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</si>
  <si>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</si>
  <si>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</si>
  <si>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</si>
  <si>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</si>
  <si>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</si>
  <si>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</si>
  <si>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</si>
  <si>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</si>
  <si>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</si>
  <si>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</si>
  <si>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</si>
  <si>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</si>
  <si>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</si>
  <si>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</si>
  <si>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</si>
  <si>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</si>
  <si>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</si>
  <si>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</si>
  <si>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</si>
  <si>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</si>
  <si>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</si>
  <si>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</si>
  <si>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</si>
  <si>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</si>
  <si>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</si>
  <si>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</si>
  <si>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</si>
  <si>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</si>
  <si>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</si>
  <si>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</si>
  <si>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</si>
  <si>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</si>
  <si>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</si>
  <si>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</si>
  <si>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</si>
  <si>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</si>
  <si>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</si>
  <si>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</si>
  <si>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</si>
  <si>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</si>
  <si>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</si>
  <si>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</si>
  <si>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</si>
  <si>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</si>
  <si>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</si>
  <si>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</si>
  <si>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</si>
  <si>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</si>
  <si>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</si>
  <si>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</si>
  <si>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</si>
  <si>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</si>
  <si>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</si>
  <si>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</si>
  <si>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</si>
  <si>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</si>
  <si>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</si>
  <si>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</si>
  <si>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</si>
  <si>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</si>
  <si>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</si>
  <si>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</si>
  <si>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</si>
  <si>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</si>
  <si>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</si>
  <si>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</si>
  <si>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</si>
  <si>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</si>
  <si>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</si>
  <si>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</si>
  <si>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</si>
  <si>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</si>
  <si>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</si>
  <si>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</si>
  <si>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</si>
  <si>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</si>
  <si>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</si>
  <si>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</si>
  <si>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</si>
  <si>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</si>
  <si>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</si>
  <si>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</si>
  <si>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</si>
  <si>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</si>
  <si>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</si>
  <si>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</si>
  <si>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</si>
  <si>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</si>
  <si>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</si>
  <si>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</si>
  <si>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</si>
  <si>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</si>
  <si>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</si>
  <si>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</si>
  <si>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</si>
  <si>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</si>
  <si>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</si>
  <si>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</si>
  <si>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</si>
  <si>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</si>
  <si>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</si>
  <si>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</si>
  <si>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</si>
  <si>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</si>
  <si>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</si>
  <si>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</si>
  <si>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</si>
  <si>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</si>
  <si>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</si>
  <si>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</si>
  <si>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</si>
  <si>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</si>
  <si>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</si>
  <si>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</si>
  <si>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</si>
  <si>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</si>
  <si>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</si>
  <si>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</si>
  <si>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</si>
  <si>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</si>
  <si>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</si>
  <si>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</si>
  <si>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</si>
  <si>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</si>
  <si>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</si>
  <si>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</si>
  <si>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</si>
  <si>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</si>
  <si>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</si>
  <si>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</si>
  <si>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</si>
  <si>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</si>
  <si>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</si>
  <si>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</si>
  <si>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</si>
  <si>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</si>
  <si>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</si>
  <si>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</si>
  <si>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</si>
  <si>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</si>
  <si>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</si>
  <si>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</si>
  <si>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</si>
  <si>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</si>
  <si>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</si>
  <si>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</si>
  <si>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</si>
  <si>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</si>
  <si>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</si>
  <si>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</si>
  <si>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</si>
  <si>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</si>
  <si>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</si>
  <si>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</si>
  <si>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</si>
  <si>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</si>
  <si>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</si>
  <si>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</si>
  <si>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</si>
  <si>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</si>
  <si>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</si>
  <si>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</si>
  <si>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</si>
  <si>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</si>
  <si>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</si>
  <si>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</si>
  <si>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</si>
  <si>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</si>
  <si>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</si>
  <si>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</si>
  <si>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</si>
  <si>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</si>
  <si>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</si>
  <si>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</si>
  <si>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</si>
  <si>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</si>
  <si>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</si>
  <si>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</si>
  <si>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</si>
  <si>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</si>
  <si>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</si>
  <si>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</si>
  <si>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</si>
  <si>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</si>
  <si>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</si>
  <si>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</si>
  <si>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</si>
  <si>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</si>
  <si>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</si>
  <si>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</si>
  <si>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</si>
  <si>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</si>
  <si>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</si>
  <si>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</si>
  <si>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</si>
  <si>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</si>
  <si>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</si>
  <si>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</si>
  <si>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</si>
  <si>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</si>
  <si>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</si>
  <si>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</si>
  <si>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</si>
  <si>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</si>
  <si>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</si>
  <si>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</si>
  <si>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</si>
  <si>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</si>
  <si>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</si>
  <si>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</si>
  <si>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</si>
  <si>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</si>
  <si>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</si>
  <si>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</si>
  <si>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</si>
  <si>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</si>
  <si>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</si>
  <si>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</si>
  <si>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</si>
  <si>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</si>
  <si>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</si>
  <si>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</si>
  <si>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</si>
  <si>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</si>
  <si>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</si>
  <si>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</si>
  <si>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</si>
  <si>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</si>
  <si>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</si>
  <si>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</si>
  <si>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</si>
  <si>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</si>
  <si>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</si>
  <si>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</si>
  <si>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</si>
  <si>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</si>
  <si>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</si>
  <si>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</si>
  <si>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</si>
  <si>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</si>
  <si>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</si>
  <si>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</si>
  <si>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</si>
  <si>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</si>
  <si>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</si>
  <si>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</si>
  <si>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</si>
  <si>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</si>
  <si>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</si>
  <si>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</si>
  <si>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</si>
  <si>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</si>
  <si>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</si>
  <si>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</si>
  <si>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</si>
  <si>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</si>
  <si>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</si>
  <si>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</si>
  <si>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</si>
  <si>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</si>
  <si>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</si>
  <si>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</si>
  <si>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</si>
  <si>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</si>
  <si>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</si>
  <si>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</si>
  <si>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</si>
  <si>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</si>
  <si>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</si>
  <si>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</si>
  <si>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</si>
  <si>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</si>
  <si>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</si>
  <si>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</si>
  <si>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</si>
  <si>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</si>
  <si>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</si>
  <si>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</si>
  <si>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</si>
  <si>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</si>
  <si>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</si>
  <si>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</si>
  <si>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</si>
  <si>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</si>
  <si>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</si>
  <si>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</si>
  <si>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</si>
  <si>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</si>
  <si>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</si>
  <si>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</si>
  <si>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</si>
  <si>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</si>
  <si>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</si>
  <si>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</si>
  <si>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</si>
  <si>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</si>
  <si>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</si>
  <si>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</si>
  <si>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</si>
  <si>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</si>
  <si>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</si>
  <si>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</si>
  <si>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</si>
  <si>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</si>
  <si>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</si>
  <si>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</si>
  <si>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</si>
  <si>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</si>
  <si>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</si>
  <si>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</si>
  <si>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</si>
  <si>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</si>
  <si>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</si>
  <si>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</si>
  <si>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</si>
  <si>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</si>
  <si>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</si>
  <si>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</si>
  <si>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</si>
  <si>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</si>
  <si>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</si>
  <si>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</si>
  <si>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</si>
  <si>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</si>
  <si>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</si>
  <si>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</si>
  <si>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</si>
  <si>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</si>
  <si>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</si>
  <si>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</si>
  <si>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</si>
  <si>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</si>
  <si>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</si>
  <si>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</si>
  <si>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</si>
  <si>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</si>
  <si>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</si>
  <si>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</si>
  <si>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</si>
  <si>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</si>
  <si>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</si>
  <si>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</si>
  <si>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</si>
  <si>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</si>
  <si>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</si>
  <si>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</si>
  <si>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</si>
  <si>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</si>
  <si>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</si>
  <si>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</si>
  <si>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</si>
  <si>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</si>
  <si>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</si>
  <si>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</si>
  <si>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</si>
  <si>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</si>
  <si>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</si>
  <si>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</si>
  <si>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</si>
  <si>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</si>
  <si>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</si>
  <si>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</si>
  <si>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</si>
  <si>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</si>
  <si>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</si>
  <si>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</si>
  <si>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</si>
  <si>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</si>
  <si>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</si>
  <si>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</si>
  <si>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</si>
  <si>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</si>
  <si>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</si>
  <si>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</si>
  <si>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</si>
  <si>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</si>
  <si>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</si>
  <si>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</si>
  <si>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</si>
  <si>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</si>
  <si>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</si>
  <si>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</si>
  <si>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</si>
  <si>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</si>
  <si>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</si>
  <si>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</si>
  <si>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</si>
  <si>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</si>
  <si>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</si>
  <si>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</si>
  <si>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</si>
  <si>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</si>
  <si>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</si>
  <si>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</si>
  <si>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</si>
  <si>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</si>
  <si>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</si>
  <si>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</si>
  <si>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</si>
  <si>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</si>
  <si>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</si>
  <si>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</si>
  <si>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</si>
  <si>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</si>
  <si>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</si>
  <si>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</si>
  <si>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</si>
  <si>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</si>
  <si>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</si>
  <si>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</si>
  <si>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</si>
  <si>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</si>
  <si>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</si>
  <si>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</si>
  <si>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</si>
  <si>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</si>
  <si>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</si>
  <si>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</si>
  <si>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</si>
  <si>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</si>
  <si>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</si>
  <si>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</si>
  <si>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</si>
  <si>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</si>
  <si>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</si>
  <si>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</si>
  <si>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</si>
  <si>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</si>
  <si>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</si>
  <si>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</si>
  <si>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</si>
  <si>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</si>
  <si>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</si>
  <si>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</si>
  <si>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</si>
  <si>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</si>
  <si>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</si>
  <si>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</si>
  <si>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</si>
  <si>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</si>
  <si>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</si>
  <si>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</si>
  <si>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</si>
  <si>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</si>
  <si>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</si>
  <si>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</si>
  <si>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</si>
  <si>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</si>
  <si>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</si>
  <si>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</si>
  <si>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</si>
  <si>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</si>
  <si>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</si>
  <si>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</si>
  <si>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</si>
  <si>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</si>
  <si>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</si>
  <si>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</si>
  <si>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</si>
  <si>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</si>
  <si>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</si>
  <si>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</si>
  <si>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</si>
  <si>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</si>
  <si>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</si>
  <si>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</si>
  <si>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</si>
  <si>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</si>
  <si>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</si>
  <si>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</si>
  <si>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</si>
  <si>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</si>
  <si>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</si>
  <si>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</si>
  <si>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</si>
  <si>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</si>
  <si>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</si>
  <si>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</si>
  <si>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</si>
  <si>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</si>
  <si>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</si>
  <si>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</si>
  <si>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</si>
  <si>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</si>
  <si>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</si>
  <si>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</si>
  <si>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</si>
  <si>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</si>
  <si>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</si>
  <si>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</si>
  <si>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</si>
  <si>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</si>
  <si>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</si>
  <si>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</si>
  <si>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</si>
  <si>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</si>
  <si>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</si>
  <si>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</si>
  <si>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</si>
  <si>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</si>
  <si>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</si>
  <si>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</si>
  <si>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</si>
  <si>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</si>
  <si>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</si>
  <si>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</si>
  <si>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</si>
  <si>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</si>
  <si>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</si>
  <si>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</si>
  <si>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</si>
  <si>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</si>
  <si>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</si>
  <si>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</si>
  <si>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</si>
  <si>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</si>
  <si>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</si>
  <si>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</si>
  <si>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</si>
  <si>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</si>
  <si>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</si>
  <si>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</si>
  <si>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</si>
  <si>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</si>
  <si>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</si>
  <si>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</si>
  <si>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</si>
  <si>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</si>
  <si>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</si>
  <si>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</si>
  <si>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</si>
  <si>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</si>
  <si>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</si>
  <si>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</si>
  <si>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</si>
  <si>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</si>
  <si>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</si>
  <si>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</si>
  <si>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</si>
  <si>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</si>
  <si>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</si>
  <si>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</si>
  <si>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</si>
  <si>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</si>
  <si>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</si>
  <si>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</si>
  <si>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</si>
  <si>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</si>
  <si>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</si>
  <si>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</si>
  <si>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</si>
  <si>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</si>
  <si>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</si>
  <si>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</si>
  <si>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</si>
  <si>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</si>
  <si>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</si>
  <si>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</si>
  <si>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</si>
  <si>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</si>
  <si>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</si>
  <si>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</si>
  <si>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</si>
  <si>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</si>
  <si>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</si>
  <si>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</si>
  <si>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</si>
  <si>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</si>
  <si>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</si>
  <si>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</si>
  <si>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</si>
  <si>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</si>
  <si>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</si>
  <si>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</si>
  <si>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</si>
  <si>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</si>
  <si>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</si>
  <si>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</si>
  <si>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</si>
  <si>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</si>
  <si>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</si>
  <si>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</si>
  <si>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</si>
  <si>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</si>
  <si>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</si>
  <si>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</si>
  <si>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</si>
  <si>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</si>
  <si>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</si>
  <si>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</si>
  <si>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</si>
  <si>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</si>
  <si>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</si>
  <si>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</si>
  <si>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</si>
  <si>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</si>
  <si>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</si>
  <si>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</si>
  <si>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</si>
  <si>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</si>
  <si>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</si>
  <si>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</si>
  <si>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</si>
  <si>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</si>
  <si>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</si>
  <si>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</si>
  <si>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</si>
  <si>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</si>
  <si>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</si>
  <si>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</si>
  <si>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</si>
  <si>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</si>
  <si>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</si>
  <si>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</si>
  <si>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</si>
  <si>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</si>
  <si>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</si>
  <si>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</si>
  <si>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</si>
  <si>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</si>
  <si>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</si>
  <si>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</si>
  <si>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</si>
  <si>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</si>
  <si>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</si>
  <si>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</si>
  <si>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</si>
  <si>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</si>
  <si>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</si>
  <si>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</si>
  <si>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</si>
  <si>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</si>
  <si>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</si>
  <si>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</si>
  <si>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</si>
  <si>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</si>
  <si>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</si>
  <si>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</si>
  <si>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</si>
  <si>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</si>
  <si>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</si>
  <si>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</si>
  <si>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</si>
  <si>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</si>
  <si>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</si>
  <si>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</si>
  <si>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</si>
  <si>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</si>
  <si>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</si>
  <si>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</si>
  <si>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</si>
  <si>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</si>
  <si>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</si>
  <si>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</si>
  <si>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</si>
  <si>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</si>
  <si>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</si>
  <si>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</si>
  <si>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</si>
  <si>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</si>
  <si>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</si>
  <si>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</si>
  <si>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</si>
  <si>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</si>
  <si>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</si>
  <si>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</si>
  <si>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</si>
  <si>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</si>
  <si>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</si>
  <si>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</si>
  <si>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</si>
  <si>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</si>
  <si>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</si>
  <si>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</si>
  <si>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</si>
  <si>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</si>
  <si>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</si>
  <si>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</si>
  <si>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</si>
  <si>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</si>
  <si>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</si>
  <si>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</si>
  <si>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</si>
  <si>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</si>
  <si>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</si>
  <si>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</si>
  <si>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</si>
  <si>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</si>
  <si>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</si>
  <si>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</si>
  <si>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</si>
  <si>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</si>
  <si>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</si>
  <si>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</si>
  <si>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</si>
  <si>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</si>
  <si>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</si>
  <si>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</si>
  <si>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</si>
  <si>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</si>
  <si>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</si>
  <si>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</si>
  <si>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</si>
  <si>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</si>
  <si>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</si>
  <si>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</si>
  <si>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</si>
  <si>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</si>
  <si>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</si>
  <si>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</si>
  <si>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</si>
  <si>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</si>
  <si>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</si>
  <si>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</si>
  <si>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</si>
  <si>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</si>
  <si>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</si>
  <si>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</si>
  <si>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</si>
  <si>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</si>
  <si>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</si>
  <si>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</si>
  <si>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</si>
  <si>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</si>
  <si>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</si>
  <si>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</si>
  <si>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</si>
  <si>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</si>
  <si>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</si>
  <si>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</si>
  <si>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</si>
  <si>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</si>
  <si>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</si>
  <si>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</si>
  <si>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</si>
  <si>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</si>
  <si>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</si>
  <si>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</si>
  <si>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</si>
  <si>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</si>
  <si>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</si>
  <si>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</si>
  <si>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</si>
  <si>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</si>
  <si>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</si>
  <si>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</si>
  <si>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</si>
  <si>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</si>
  <si>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</si>
  <si>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</si>
  <si>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</si>
  <si>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</si>
  <si>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</si>
  <si>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</si>
  <si>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</si>
  <si>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</si>
  <si>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</si>
  <si>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</si>
  <si>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</si>
  <si>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</si>
  <si>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</si>
  <si>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</si>
  <si>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</si>
  <si>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</si>
  <si>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</si>
  <si>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</si>
  <si>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</si>
  <si>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</si>
  <si>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</si>
  <si>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</si>
  <si>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</si>
  <si>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</si>
  <si>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</si>
  <si>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</si>
  <si>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</si>
  <si>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</si>
  <si>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</si>
  <si>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</si>
  <si>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</si>
  <si>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</si>
  <si>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</si>
  <si>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</si>
  <si>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</si>
  <si>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</si>
  <si>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</si>
  <si>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</si>
  <si>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</si>
  <si>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</si>
  <si>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</si>
  <si>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</si>
  <si>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</si>
  <si>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</si>
  <si>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</si>
  <si>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</si>
  <si>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</si>
  <si>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</si>
  <si>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</si>
  <si>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</si>
  <si>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</si>
  <si>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</si>
  <si>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</si>
  <si>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</si>
  <si>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</si>
  <si>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</si>
  <si>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</si>
  <si>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</si>
  <si>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</si>
  <si>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</si>
  <si>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</si>
  <si>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</si>
  <si>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</si>
  <si>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</si>
  <si>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</si>
  <si>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</si>
  <si>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</si>
  <si>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</si>
  <si>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</si>
  <si>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</si>
  <si>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</si>
  <si>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</si>
  <si>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</si>
  <si>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</si>
  <si>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</si>
  <si>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</si>
  <si>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</si>
  <si>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</si>
  <si>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</si>
  <si>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</si>
  <si>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</si>
  <si>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</si>
  <si>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</si>
  <si>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</si>
  <si>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</si>
  <si>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</si>
  <si>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</si>
  <si>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</si>
  <si>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</si>
  <si>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</si>
  <si>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</si>
  <si>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</si>
  <si>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</si>
  <si>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</si>
  <si>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</si>
  <si>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</si>
  <si>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</si>
  <si>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</si>
  <si>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</si>
  <si>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</si>
  <si>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</si>
  <si>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</si>
  <si>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</si>
  <si>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</si>
  <si>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</si>
  <si>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</si>
  <si>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</si>
  <si>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</si>
  <si>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</si>
  <si>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</si>
  <si>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</si>
  <si>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</si>
  <si>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</si>
  <si>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</si>
  <si>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</si>
  <si>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</si>
  <si>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</si>
  <si>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</si>
  <si>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</si>
  <si>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</si>
  <si>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</si>
  <si>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</si>
  <si>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</si>
  <si>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</si>
  <si>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</si>
  <si>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</si>
  <si>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</si>
  <si>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</si>
  <si>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</si>
  <si>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</si>
  <si>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</si>
  <si>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</si>
  <si>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</si>
  <si>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</si>
  <si>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</si>
  <si>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</si>
  <si>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</si>
  <si>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</si>
  <si>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</si>
  <si>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</si>
  <si>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</si>
  <si>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</si>
  <si>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</si>
  <si>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</si>
  <si>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</si>
  <si>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</si>
  <si>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</si>
  <si>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</si>
  <si>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</si>
  <si>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</si>
  <si>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</si>
  <si>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</si>
  <si>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</si>
  <si>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</si>
  <si>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</si>
  <si>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</si>
  <si>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</si>
  <si>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</si>
  <si>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</si>
  <si>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</si>
  <si>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</si>
  <si>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</si>
  <si>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</si>
  <si>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</si>
  <si>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</si>
  <si>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</si>
  <si>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</si>
  <si>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</si>
  <si>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</si>
  <si>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</si>
  <si>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</si>
  <si>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</si>
  <si>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</si>
  <si>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</si>
  <si>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</si>
  <si>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</si>
  <si>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</si>
  <si>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</si>
  <si>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</si>
  <si>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</si>
  <si>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</si>
  <si>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</si>
  <si>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</si>
  <si>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</si>
  <si>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</si>
  <si>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</si>
  <si>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</si>
  <si>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</si>
  <si>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</si>
  <si>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</si>
  <si>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</si>
  <si>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</si>
  <si>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</si>
  <si>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</si>
  <si>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</si>
  <si>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</si>
  <si>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</si>
  <si>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</si>
  <si>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</si>
  <si>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</si>
  <si>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</si>
  <si>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</si>
  <si>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</si>
  <si>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</si>
  <si>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</si>
  <si>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</si>
  <si>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</si>
  <si>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</si>
  <si>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</si>
  <si>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</si>
  <si>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</si>
  <si>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</si>
  <si>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</si>
  <si>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</si>
  <si>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</si>
  <si>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</si>
  <si>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</si>
  <si>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</si>
  <si>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</si>
  <si>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</si>
  <si>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</si>
  <si>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</si>
  <si>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</si>
  <si>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</si>
  <si>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</si>
  <si>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</si>
  <si>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</si>
  <si>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</si>
  <si>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</si>
  <si>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</si>
  <si>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</si>
  <si>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</si>
  <si>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</si>
  <si>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</si>
  <si>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</si>
  <si>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</si>
  <si>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</si>
  <si>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</si>
  <si>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</si>
  <si>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</si>
  <si>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</si>
  <si>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</si>
  <si>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</si>
  <si>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</si>
  <si>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</si>
  <si>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</si>
  <si>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</si>
  <si>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</si>
  <si>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</si>
  <si>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</si>
  <si>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</si>
  <si>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</si>
  <si>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</si>
  <si>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</si>
  <si>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</si>
  <si>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</si>
  <si>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</si>
  <si>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</si>
  <si>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</si>
  <si>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</si>
  <si>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</si>
  <si>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</si>
  <si>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</si>
  <si>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</si>
  <si>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</si>
  <si>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</si>
  <si>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</si>
  <si>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</si>
  <si>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</si>
  <si>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</si>
  <si>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</si>
  <si>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</si>
  <si>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</si>
  <si>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</si>
  <si>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</si>
  <si>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</si>
  <si>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</si>
  <si>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</si>
  <si>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</si>
  <si>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</si>
  <si>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</si>
  <si>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</si>
  <si>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</si>
  <si>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</si>
  <si>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</si>
  <si>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</si>
  <si>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</si>
  <si>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</si>
  <si>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</si>
  <si>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</si>
  <si>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</si>
  <si>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</si>
  <si>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</si>
  <si>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</si>
  <si>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</si>
  <si>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</si>
  <si>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</si>
  <si>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</si>
  <si>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</si>
  <si>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</si>
  <si>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</si>
  <si>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</si>
  <si>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</si>
  <si>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</si>
  <si>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</si>
  <si>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</si>
  <si>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</si>
  <si>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</si>
  <si>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</si>
  <si>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</si>
  <si>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</si>
  <si>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</si>
  <si>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</si>
  <si>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</si>
  <si>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</si>
  <si>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</si>
  <si>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</si>
  <si>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</si>
  <si>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</si>
  <si>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</si>
  <si>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</si>
  <si>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</si>
  <si>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</si>
  <si>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</si>
  <si>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</si>
  <si>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</si>
  <si>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</si>
  <si>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</si>
  <si>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</si>
  <si>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</si>
  <si>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</si>
  <si>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</si>
  <si>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</si>
  <si>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</si>
  <si>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</si>
  <si>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</si>
  <si>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</si>
  <si>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</si>
  <si>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</si>
  <si>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</si>
  <si>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</si>
  <si>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</si>
  <si>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</si>
  <si>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</si>
  <si>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</si>
  <si>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</si>
  <si>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</si>
  <si>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</si>
  <si>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</si>
  <si>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</si>
  <si>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</si>
  <si>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</si>
  <si>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</si>
  <si>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</si>
  <si>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</si>
  <si>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</si>
  <si>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</si>
  <si>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</si>
  <si>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</si>
  <si>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</si>
  <si>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</si>
  <si>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</si>
  <si>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</si>
  <si>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</si>
  <si>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</si>
  <si>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</si>
  <si>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</si>
  <si>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</si>
  <si>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</si>
  <si>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</si>
  <si>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</si>
  <si>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</si>
  <si>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</si>
  <si>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</si>
  <si>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</si>
  <si>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</si>
  <si>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</si>
  <si>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</si>
  <si>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</si>
  <si>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</si>
  <si>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</si>
  <si>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</si>
  <si>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</si>
  <si>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</si>
  <si>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</si>
  <si>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</si>
  <si>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</si>
  <si>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</si>
  <si>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</si>
  <si>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</si>
  <si>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</si>
  <si>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</si>
  <si>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</si>
  <si>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</si>
  <si>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</si>
  <si>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</si>
  <si>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</si>
  <si>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</si>
  <si>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</si>
  <si>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</si>
  <si>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</si>
  <si>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</si>
  <si>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</si>
  <si>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</si>
  <si>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</si>
  <si>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</si>
  <si>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</si>
  <si>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</si>
  <si>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</si>
  <si>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</si>
  <si>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</si>
  <si>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</si>
  <si>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</si>
  <si>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</si>
  <si>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</si>
  <si>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</si>
  <si>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</si>
  <si>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</si>
  <si>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</si>
  <si>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</si>
  <si>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</si>
  <si>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</si>
  <si>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</si>
  <si>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</si>
  <si>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</si>
  <si>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</si>
  <si>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</si>
  <si>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</si>
  <si>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</si>
  <si>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</si>
  <si>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</si>
  <si>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</si>
  <si>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</si>
  <si>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</si>
  <si>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</si>
  <si>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</si>
  <si>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</si>
  <si>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</si>
  <si>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</si>
  <si>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</si>
  <si>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</si>
  <si>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</si>
  <si>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</si>
  <si>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</si>
  <si>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</si>
  <si>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</si>
  <si>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</si>
  <si>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</si>
  <si>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</si>
  <si>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</si>
  <si>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</si>
  <si>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</si>
  <si>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</si>
  <si>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</si>
  <si>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</si>
  <si>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</si>
  <si>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</si>
  <si>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</si>
  <si>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</si>
  <si>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</si>
  <si>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</si>
  <si>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</si>
  <si>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</si>
  <si>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</si>
  <si>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</si>
  <si>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</si>
  <si>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</si>
  <si>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</si>
  <si>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</si>
  <si>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</si>
  <si>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</si>
  <si>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</si>
  <si>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</si>
  <si>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</si>
  <si>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</si>
  <si>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</si>
  <si>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</si>
  <si>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</si>
  <si>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</si>
  <si>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</si>
  <si>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</si>
  <si>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</si>
  <si>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</si>
  <si>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</si>
  <si>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</si>
  <si>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</si>
  <si>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</si>
  <si>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</si>
  <si>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</si>
  <si>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</si>
  <si>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</si>
  <si>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</si>
  <si>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</si>
  <si>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</si>
  <si>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</si>
  <si>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</si>
  <si>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</si>
  <si>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</si>
  <si>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</si>
  <si>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</si>
  <si>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</si>
  <si>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</si>
  <si>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</si>
  <si>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</si>
  <si>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</si>
  <si>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</si>
  <si>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</si>
  <si>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</si>
  <si>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</si>
  <si>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</si>
  <si>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</si>
  <si>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</si>
  <si>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</si>
  <si>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</si>
  <si>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</si>
  <si>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</si>
  <si>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</si>
  <si>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</si>
  <si>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</si>
  <si>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</si>
  <si>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</si>
  <si>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</si>
  <si>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</si>
  <si>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</si>
  <si>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</si>
  <si>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</si>
  <si>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</si>
  <si>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</si>
  <si>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</si>
  <si>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</si>
  <si>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</si>
  <si>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</si>
  <si>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</si>
  <si>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</si>
  <si>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</si>
  <si>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</si>
  <si>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</si>
  <si>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</si>
  <si>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</si>
  <si>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</si>
  <si>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</si>
  <si>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</si>
  <si>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</si>
  <si>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</si>
  <si>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</si>
  <si>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</si>
  <si>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</si>
  <si>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</si>
  <si>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</si>
  <si>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</si>
  <si>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</si>
  <si>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</si>
  <si>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</si>
  <si>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</si>
  <si>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</si>
  <si>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</si>
  <si>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</si>
  <si>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</si>
  <si>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</si>
  <si>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</si>
  <si>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</si>
  <si>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</si>
  <si>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</si>
  <si>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</si>
  <si>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</si>
  <si>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</si>
  <si>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</si>
  <si>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</si>
  <si>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</si>
  <si>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</si>
  <si>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</si>
  <si>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</si>
  <si>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</si>
  <si>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</si>
  <si>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</si>
  <si>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</si>
  <si>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</si>
  <si>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</si>
  <si>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</si>
  <si>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</si>
  <si>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</si>
  <si>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</si>
  <si>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</si>
  <si>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</si>
  <si>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</si>
  <si>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</si>
  <si>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</si>
  <si>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</si>
  <si>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</si>
  <si>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</si>
  <si>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</si>
  <si>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</si>
  <si>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</si>
  <si>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</si>
  <si>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</si>
  <si>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</si>
  <si>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</si>
  <si>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</si>
  <si>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</si>
  <si>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</si>
  <si>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</si>
  <si>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</si>
  <si>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</si>
  <si>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</si>
  <si>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</si>
  <si>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</si>
  <si>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</si>
  <si>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</si>
  <si>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</si>
  <si>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</si>
  <si>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</si>
  <si>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</si>
  <si>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</si>
  <si>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</si>
  <si>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</si>
  <si>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</si>
  <si>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</si>
  <si>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</si>
  <si>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</si>
  <si>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</si>
  <si>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</si>
  <si>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</si>
  <si>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</si>
  <si>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</si>
  <si>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</si>
  <si>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</si>
  <si>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</si>
  <si>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</si>
  <si>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</si>
  <si>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</si>
  <si>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</si>
  <si>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</si>
  <si>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</si>
  <si>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</si>
  <si>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</si>
  <si>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</si>
  <si>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</si>
  <si>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</si>
  <si>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</si>
  <si>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</si>
  <si>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</si>
  <si>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</si>
  <si>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</si>
  <si>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</si>
  <si>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</si>
  <si>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</si>
  <si>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</si>
  <si>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</si>
  <si>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</si>
  <si>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</si>
  <si>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</si>
  <si>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</si>
  <si>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</si>
  <si>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</si>
  <si>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</si>
  <si>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</si>
  <si>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</si>
  <si>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</si>
  <si>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</si>
  <si>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</si>
  <si>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</si>
  <si>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</si>
  <si>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</si>
  <si>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</si>
  <si>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</si>
  <si>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</si>
  <si>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</si>
  <si>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</si>
  <si>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</si>
  <si>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</si>
  <si>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</si>
  <si>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</si>
  <si>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</si>
  <si>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</si>
  <si>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</si>
  <si>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</si>
  <si>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</si>
  <si>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</si>
  <si>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</si>
  <si>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</si>
  <si>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</si>
  <si>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</si>
  <si>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</si>
  <si>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</si>
  <si>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</si>
  <si>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</si>
  <si>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</si>
  <si>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</si>
  <si>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</si>
  <si>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</si>
  <si>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</si>
  <si>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</si>
  <si>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</si>
  <si>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</si>
  <si>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</si>
  <si>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</si>
  <si>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</si>
  <si>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</si>
  <si>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</si>
  <si>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</si>
  <si>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</si>
  <si>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</si>
  <si>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</si>
  <si>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</si>
  <si>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</si>
  <si>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</si>
  <si>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</si>
  <si>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</si>
  <si>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</si>
  <si>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</si>
  <si>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</si>
  <si>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</si>
  <si>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</si>
  <si>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</si>
  <si>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</si>
  <si>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</si>
  <si>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</si>
  <si>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</si>
  <si>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</si>
  <si>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</si>
  <si>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</si>
  <si>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</si>
  <si>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</si>
  <si>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</si>
  <si>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</si>
  <si>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</si>
  <si>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</si>
  <si>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</si>
  <si>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</si>
  <si>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</si>
  <si>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</si>
  <si>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</si>
  <si>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</si>
  <si>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</si>
  <si>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</si>
  <si>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</si>
  <si>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</si>
  <si>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</si>
  <si>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</si>
  <si>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</si>
  <si>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</si>
  <si>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</si>
  <si>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</si>
  <si>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</si>
  <si>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</si>
  <si>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</si>
  <si>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</si>
  <si>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</si>
  <si>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</si>
  <si>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</si>
  <si>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</si>
  <si>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</si>
  <si>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</si>
  <si>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</si>
  <si>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</si>
  <si>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</si>
  <si>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</si>
  <si>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</si>
  <si>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</si>
  <si>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</si>
  <si>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</si>
  <si>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</si>
  <si>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</si>
  <si>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</si>
  <si>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</si>
  <si>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</si>
  <si>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</si>
  <si>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</si>
  <si>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</si>
  <si>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</si>
  <si>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</si>
  <si>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</si>
  <si>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</si>
  <si>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</si>
  <si>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</si>
  <si>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</si>
  <si>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</si>
  <si>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</si>
  <si>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</si>
  <si>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</si>
  <si>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</si>
  <si>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</si>
  <si>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</si>
  <si>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</si>
  <si>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</si>
  <si>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</si>
  <si>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</si>
  <si>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</si>
  <si>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</si>
  <si>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</si>
  <si>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</si>
  <si>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</si>
  <si>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</si>
  <si>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</si>
  <si>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</si>
  <si>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</si>
  <si>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</si>
  <si>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</si>
  <si>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</si>
  <si>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</si>
  <si>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</si>
  <si>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</si>
  <si>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</si>
  <si>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</si>
  <si>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</si>
  <si>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</si>
  <si>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</si>
  <si>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</si>
  <si>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</si>
  <si>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</si>
  <si>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</si>
  <si>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</si>
  <si>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</si>
  <si>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</si>
  <si>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</si>
  <si>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</si>
  <si>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</si>
  <si>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</si>
  <si>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</si>
  <si>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</si>
  <si>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</si>
  <si>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</si>
  <si>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</si>
  <si>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</si>
  <si>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</si>
  <si>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</si>
  <si>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</si>
  <si>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</si>
  <si>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</si>
  <si>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</si>
  <si>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</si>
  <si>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</si>
  <si>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</si>
  <si>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</si>
  <si>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</si>
  <si>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</si>
  <si>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</si>
  <si>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</si>
  <si>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</si>
  <si>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</si>
  <si>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</si>
  <si>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</si>
  <si>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</si>
  <si>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</si>
  <si>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</si>
  <si>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</si>
  <si>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</si>
  <si>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</si>
  <si>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</si>
  <si>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</si>
  <si>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</si>
  <si>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</si>
  <si>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</si>
  <si>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</si>
  <si>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</si>
  <si>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</si>
  <si>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</si>
  <si>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</si>
  <si>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</si>
  <si>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</si>
  <si>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</si>
  <si>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</si>
  <si>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</si>
  <si>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</si>
  <si>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</si>
  <si>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</si>
  <si>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</si>
  <si>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</si>
  <si>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</si>
  <si>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</si>
  <si>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</si>
  <si>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</si>
  <si>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</si>
  <si>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</si>
  <si>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</si>
  <si>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</si>
  <si>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</si>
  <si>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</si>
  <si>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</si>
  <si>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</si>
  <si>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</si>
  <si>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</si>
  <si>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</si>
  <si>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</si>
  <si>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</si>
  <si>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</si>
  <si>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</si>
  <si>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</si>
  <si>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</si>
  <si>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</si>
  <si>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</si>
  <si>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</si>
  <si>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</si>
  <si>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</si>
  <si>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</si>
  <si>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</si>
  <si>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</si>
  <si>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</si>
  <si>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</si>
  <si>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</si>
  <si>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</si>
  <si>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</si>
  <si>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</si>
  <si>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</si>
  <si>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</si>
  <si>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</si>
  <si>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</si>
  <si>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</si>
  <si>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</si>
  <si>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</si>
  <si>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</si>
  <si>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</si>
  <si>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</si>
  <si>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</si>
  <si>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</si>
  <si>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</si>
  <si>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</si>
  <si>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</si>
  <si>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</si>
  <si>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</si>
  <si>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</si>
  <si>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</si>
  <si>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</si>
  <si>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</si>
  <si>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</si>
  <si>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</si>
  <si>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</si>
  <si>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</si>
  <si>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</si>
  <si>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</si>
  <si>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</si>
  <si>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</si>
  <si>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</si>
  <si>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</si>
  <si>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</si>
  <si>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</si>
  <si>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</si>
  <si>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</si>
  <si>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</si>
  <si>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</si>
  <si>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</si>
  <si>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</si>
  <si>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</si>
  <si>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</si>
  <si>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</si>
  <si>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</si>
  <si>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</si>
  <si>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</si>
  <si>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</si>
  <si>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</si>
  <si>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</si>
  <si>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</si>
  <si>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</si>
  <si>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</si>
  <si>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</si>
  <si>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</si>
  <si>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</si>
  <si>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</si>
  <si>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</si>
  <si>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</si>
  <si>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</si>
  <si>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</si>
  <si>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</si>
  <si>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</si>
  <si>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</si>
  <si>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</si>
  <si>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</si>
  <si>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</si>
  <si>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</si>
  <si>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</si>
  <si>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</si>
  <si>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</si>
  <si>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</si>
  <si>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</si>
  <si>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</si>
  <si>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</si>
  <si>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</si>
  <si>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</si>
  <si>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</si>
  <si>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</si>
  <si>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</si>
  <si>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</si>
  <si>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</si>
  <si>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</si>
  <si>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</si>
  <si>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</si>
  <si>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</si>
  <si>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</si>
  <si>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</si>
  <si>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</si>
  <si>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</si>
  <si>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</si>
  <si>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</si>
  <si>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</si>
  <si>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</si>
  <si>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</si>
  <si>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</si>
  <si>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</si>
  <si>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</si>
  <si>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</si>
  <si>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</si>
  <si>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</si>
  <si>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</si>
  <si>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</si>
  <si>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</si>
  <si>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</si>
  <si>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</si>
  <si>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</si>
  <si>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</si>
  <si>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</si>
  <si>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</si>
  <si>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</si>
  <si>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</si>
  <si>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</si>
  <si>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</si>
  <si>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</si>
  <si>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</si>
  <si>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</si>
  <si>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</si>
  <si>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</si>
  <si>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</si>
  <si>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</si>
  <si>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</si>
  <si>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</si>
  <si>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</si>
  <si>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</si>
  <si>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</si>
  <si>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</si>
  <si>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</si>
  <si>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</si>
  <si>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</si>
  <si>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</si>
  <si>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</si>
  <si>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</si>
  <si>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</si>
  <si>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</si>
  <si>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</si>
  <si>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</si>
  <si>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</si>
  <si>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</si>
  <si>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</si>
  <si>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</si>
  <si>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</si>
  <si>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</si>
  <si>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</si>
  <si>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</si>
  <si>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</si>
  <si>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</si>
  <si>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</si>
  <si>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</si>
  <si>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</si>
  <si>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</si>
  <si>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</si>
  <si>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</si>
  <si>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</si>
  <si>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</si>
  <si>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</si>
  <si>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</si>
  <si>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</si>
  <si>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</si>
  <si>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</si>
  <si>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</si>
  <si>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</si>
  <si>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</si>
  <si>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</si>
  <si>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</si>
  <si>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</si>
  <si>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</si>
  <si>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</si>
  <si>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</si>
  <si>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</si>
  <si>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</si>
  <si>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</si>
  <si>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</si>
  <si>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</si>
  <si>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</si>
  <si>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</si>
  <si>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</si>
  <si>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</si>
  <si>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</si>
  <si>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</si>
  <si>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</si>
  <si>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</si>
  <si>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</si>
  <si>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</si>
  <si>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</si>
  <si>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</si>
  <si>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</si>
  <si>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</si>
  <si>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</si>
  <si>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</si>
  <si>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</si>
  <si>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</si>
  <si>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</si>
  <si>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</si>
  <si>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</si>
  <si>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</si>
  <si>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</si>
  <si>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</si>
  <si>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</si>
  <si>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</si>
  <si>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</si>
  <si>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</si>
  <si>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</si>
  <si>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</si>
  <si>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</si>
  <si>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</si>
  <si>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</si>
  <si>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</si>
  <si>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</si>
  <si>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</si>
  <si>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</si>
  <si>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</si>
  <si>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</si>
  <si>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</si>
  <si>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</si>
  <si>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</si>
  <si>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</si>
  <si>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</si>
  <si>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</si>
  <si>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</si>
  <si>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</si>
  <si>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</si>
  <si>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</si>
  <si>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</si>
  <si>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</si>
  <si>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</si>
  <si>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</si>
  <si>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</si>
  <si>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</si>
  <si>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</si>
  <si>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</si>
  <si>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</si>
  <si>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</si>
  <si>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</si>
  <si>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</si>
  <si>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</si>
  <si>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</si>
  <si>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</si>
  <si>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</si>
  <si>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</si>
  <si>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</si>
  <si>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</si>
  <si>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</si>
  <si>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</si>
  <si>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</si>
  <si>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</si>
  <si>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</si>
  <si>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</si>
  <si>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</si>
  <si>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</si>
  <si>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</si>
  <si>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</si>
  <si>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</si>
  <si>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</si>
  <si>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</si>
  <si>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</si>
  <si>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</si>
  <si>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</si>
  <si>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</si>
  <si>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</si>
  <si>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</si>
  <si>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</si>
  <si>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</si>
  <si>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</si>
  <si>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</si>
  <si>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</si>
  <si>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</si>
  <si>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</si>
  <si>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</si>
  <si>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</si>
  <si>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</si>
  <si>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</si>
  <si>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</si>
  <si>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</si>
  <si>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</si>
  <si>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</si>
  <si>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</si>
  <si>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</si>
  <si>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</si>
  <si>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</si>
  <si>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</si>
  <si>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</si>
  <si>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</si>
  <si>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</si>
  <si>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</si>
  <si>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</si>
  <si>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</si>
  <si>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</si>
  <si>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</si>
  <si>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</si>
  <si>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</si>
  <si>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</si>
  <si>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</si>
  <si>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</si>
  <si>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</si>
  <si>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</si>
  <si>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</si>
  <si>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</si>
  <si>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</si>
  <si>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</si>
  <si>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</si>
  <si>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</si>
  <si>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</si>
  <si>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</si>
  <si>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</si>
  <si>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</si>
  <si>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</si>
  <si>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</si>
  <si>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</si>
  <si>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</si>
  <si>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</si>
  <si>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</si>
  <si>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</si>
  <si>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</si>
  <si>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</si>
  <si>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</si>
  <si>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</si>
  <si>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</si>
  <si>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</si>
  <si>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</si>
  <si>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</si>
  <si>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</si>
  <si>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</si>
  <si>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</si>
  <si>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</si>
  <si>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</si>
  <si>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</si>
  <si>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</si>
  <si>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</si>
  <si>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</si>
  <si>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</si>
  <si>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</si>
  <si>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</si>
  <si>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</si>
  <si>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</si>
  <si>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</si>
  <si>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</si>
  <si>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</si>
  <si>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</si>
  <si>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</si>
  <si>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</si>
  <si>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</si>
  <si>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</si>
  <si>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</si>
  <si>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</si>
  <si>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</si>
  <si>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</si>
  <si>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</si>
  <si>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</si>
  <si>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</si>
  <si>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</si>
  <si>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</si>
  <si>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</si>
  <si>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</si>
  <si>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</si>
  <si>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</si>
  <si>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</si>
  <si>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</si>
  <si>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</si>
  <si>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</si>
  <si>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</si>
  <si>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</si>
  <si>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</si>
  <si>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</si>
  <si>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</si>
  <si>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</si>
  <si>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</si>
  <si>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</si>
  <si>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</si>
  <si>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</si>
  <si>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</si>
  <si>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</si>
  <si>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</si>
  <si>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</si>
  <si>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</si>
  <si>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</si>
  <si>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</si>
  <si>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</si>
  <si>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</si>
  <si>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</si>
  <si>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</si>
  <si>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</si>
  <si>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</si>
  <si>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</si>
  <si>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</si>
  <si>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</si>
  <si>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</si>
  <si>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</si>
  <si>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</si>
  <si>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</si>
  <si>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</si>
  <si>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</si>
  <si>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</si>
  <si>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</si>
  <si>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</si>
  <si>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</si>
  <si>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</si>
  <si>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</si>
  <si>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</si>
  <si>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</si>
  <si>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</si>
  <si>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</si>
  <si>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</si>
  <si>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</si>
  <si>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</si>
  <si>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</si>
  <si>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</si>
  <si>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</si>
  <si>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</si>
  <si>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</si>
  <si>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</si>
  <si>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</si>
  <si>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</si>
  <si>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</si>
  <si>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</si>
  <si>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</si>
  <si>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</si>
  <si>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</si>
  <si>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</si>
  <si>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</si>
  <si>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</si>
  <si>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</si>
  <si>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</si>
  <si>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</si>
  <si>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</si>
  <si>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</si>
  <si>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</si>
  <si>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</si>
  <si>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</si>
  <si>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</si>
  <si>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</si>
  <si>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</si>
  <si>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</si>
  <si>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</si>
  <si>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</si>
  <si>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</si>
  <si>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</si>
  <si>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</si>
  <si>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</si>
  <si>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</si>
  <si>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</si>
  <si>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</si>
  <si>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</si>
  <si>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</si>
  <si>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</si>
  <si>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</si>
  <si>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</si>
  <si>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</si>
  <si>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</si>
  <si>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</si>
  <si>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</si>
  <si>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</si>
  <si>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</si>
  <si>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</si>
  <si>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</si>
  <si>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</si>
  <si>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</si>
  <si>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</si>
  <si>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</si>
  <si>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</si>
  <si>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</si>
  <si>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</si>
  <si>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</si>
  <si>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</si>
  <si>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</si>
  <si>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</si>
  <si>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</si>
  <si>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</si>
  <si>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</si>
  <si>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</si>
  <si>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</si>
  <si>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</si>
  <si>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</si>
  <si>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</si>
  <si>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</si>
  <si>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</si>
  <si>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</si>
  <si>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</si>
  <si>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</si>
  <si>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</si>
  <si>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</si>
  <si>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</si>
  <si>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</si>
  <si>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</si>
  <si>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</si>
  <si>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</si>
  <si>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</si>
  <si>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</si>
  <si>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</si>
  <si>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</si>
  <si>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</si>
  <si>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</si>
  <si>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</si>
  <si>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</si>
  <si>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</si>
  <si>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</si>
  <si>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</si>
  <si>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</si>
  <si>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</si>
  <si>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</si>
  <si>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</si>
  <si>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</si>
  <si>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</si>
  <si>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</si>
  <si>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</si>
  <si>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</si>
  <si>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</si>
  <si>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</si>
  <si>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</si>
  <si>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</si>
  <si>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</si>
  <si>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</si>
  <si>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</si>
  <si>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</si>
  <si>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</si>
  <si>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</si>
  <si>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</si>
  <si>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</si>
  <si>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</si>
  <si>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</si>
  <si>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</si>
  <si>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</si>
  <si>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</si>
  <si>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</si>
  <si>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</si>
  <si>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</si>
  <si>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</si>
  <si>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</si>
  <si>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</si>
  <si>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</si>
  <si>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</si>
  <si>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</si>
  <si>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</si>
  <si>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</si>
  <si>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</si>
  <si>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</si>
  <si>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</si>
  <si>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</si>
  <si>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</si>
  <si>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</si>
  <si>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</si>
  <si>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</si>
  <si>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</si>
  <si>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</si>
  <si>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</si>
  <si>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</si>
  <si>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</si>
  <si>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</si>
  <si>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</si>
  <si>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</si>
  <si>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</si>
  <si>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</si>
  <si>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</si>
  <si>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</si>
  <si>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</si>
  <si>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</si>
  <si>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</si>
  <si>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</si>
  <si>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</si>
  <si>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</si>
  <si>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</si>
  <si>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</si>
  <si>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</si>
  <si>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</si>
  <si>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</si>
  <si>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</si>
  <si>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</si>
  <si>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</si>
  <si>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</si>
  <si>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</si>
  <si>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</si>
  <si>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</si>
  <si>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</si>
  <si>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</si>
  <si>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</si>
  <si>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</si>
  <si>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</si>
  <si>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</si>
  <si>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</si>
  <si>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</si>
  <si>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</si>
  <si>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</si>
  <si>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</si>
  <si>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</si>
  <si>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</si>
  <si>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</si>
  <si>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</si>
  <si>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</si>
  <si>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</si>
  <si>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</si>
  <si>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</si>
  <si>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</si>
  <si>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</si>
  <si>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</si>
  <si>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</si>
  <si>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</si>
  <si>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</si>
  <si>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</si>
  <si>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</si>
  <si>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</si>
  <si>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</si>
  <si>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</si>
  <si>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</si>
  <si>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</si>
  <si>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</si>
  <si>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</si>
  <si>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</si>
  <si>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</si>
  <si>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</si>
  <si>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</si>
  <si>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</si>
  <si>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</si>
  <si>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</si>
  <si>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</si>
  <si>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</si>
  <si>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</si>
  <si>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</si>
  <si>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</si>
  <si>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</si>
  <si>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</si>
  <si>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</si>
  <si>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</si>
  <si>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</si>
  <si>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</si>
  <si>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</si>
  <si>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</si>
  <si>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</si>
  <si>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</si>
  <si>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</si>
  <si>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</si>
  <si>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</si>
  <si>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</si>
  <si>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</si>
  <si>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</si>
  <si>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</si>
  <si>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</si>
  <si>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</si>
  <si>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</si>
  <si>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</si>
  <si>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</si>
  <si>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</si>
  <si>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</si>
  <si>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</si>
  <si>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</si>
  <si>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</si>
  <si>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</si>
  <si>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</si>
  <si>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</si>
  <si>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</si>
  <si>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</si>
  <si>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</si>
  <si>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</si>
  <si>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</si>
  <si>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</si>
  <si>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</si>
  <si>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</si>
  <si>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</si>
  <si>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</si>
  <si>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</si>
  <si>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</si>
  <si>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</si>
  <si>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</si>
  <si>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</si>
  <si>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</si>
  <si>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</si>
  <si>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</si>
  <si>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</si>
  <si>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</si>
  <si>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</si>
  <si>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</si>
  <si>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</si>
  <si>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</si>
  <si>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</si>
  <si>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</si>
  <si>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</si>
  <si>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</si>
  <si>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</si>
  <si>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</si>
  <si>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</si>
  <si>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</si>
  <si>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</si>
  <si>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</si>
  <si>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</si>
  <si>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</si>
  <si>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</si>
  <si>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</si>
  <si>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</si>
  <si>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</si>
  <si>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</si>
  <si>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</si>
  <si>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</si>
  <si>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</si>
  <si>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</si>
  <si>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</si>
  <si>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</si>
  <si>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</si>
  <si>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</si>
  <si>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</si>
  <si>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</si>
  <si>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</si>
  <si>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</si>
  <si>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</si>
  <si>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</si>
  <si>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</si>
  <si>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</si>
  <si>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</si>
  <si>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</si>
  <si>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</si>
  <si>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</si>
  <si>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</si>
  <si>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</si>
  <si>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</si>
  <si>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</si>
  <si>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</si>
  <si>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</si>
  <si>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</si>
  <si>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</si>
  <si>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</si>
  <si>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</si>
  <si>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</si>
  <si>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</si>
  <si>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</si>
  <si>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</si>
  <si>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</si>
  <si>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</si>
  <si>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</si>
  <si>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</si>
  <si>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</si>
  <si>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</si>
  <si>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</si>
  <si>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</si>
  <si>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</si>
  <si>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</si>
  <si>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</si>
  <si>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</si>
  <si>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</si>
  <si>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</si>
  <si>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</si>
  <si>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</si>
  <si>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</si>
  <si>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</si>
  <si>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</si>
  <si>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</si>
  <si>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</si>
  <si>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</si>
  <si>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</si>
  <si>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</si>
  <si>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</si>
  <si>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</si>
  <si>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</si>
  <si>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</si>
  <si>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</si>
  <si>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</si>
  <si>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</si>
  <si>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</si>
  <si>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</si>
  <si>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</si>
  <si>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</si>
  <si>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</si>
  <si>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</si>
  <si>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</si>
  <si>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</si>
  <si>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</si>
  <si>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</si>
  <si>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</si>
  <si>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</si>
  <si>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</si>
  <si>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</si>
  <si>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</si>
  <si>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</si>
  <si>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</si>
  <si>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</si>
  <si>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</si>
  <si>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</si>
  <si>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</si>
  <si>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</si>
  <si>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</si>
  <si>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</si>
  <si>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</si>
  <si>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</si>
  <si>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</si>
  <si>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</si>
  <si>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</si>
  <si>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</si>
  <si>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</si>
  <si>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</si>
  <si>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</si>
  <si>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</si>
  <si>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</si>
  <si>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</si>
  <si>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</si>
  <si>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</si>
  <si>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</si>
  <si>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</si>
  <si>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</si>
  <si>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</si>
  <si>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</si>
  <si>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</si>
  <si>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</si>
  <si>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</si>
  <si>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</si>
  <si>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</si>
  <si>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</si>
  <si>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</si>
  <si>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</si>
  <si>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</si>
  <si>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</si>
  <si>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</si>
  <si>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</si>
  <si>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</si>
  <si>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</si>
  <si>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</si>
  <si>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</si>
  <si>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</si>
  <si>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</si>
  <si>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</si>
  <si>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</si>
  <si>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</si>
  <si>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</si>
  <si>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</si>
  <si>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</si>
  <si>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</si>
  <si>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</si>
  <si>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</si>
  <si>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</si>
  <si>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</si>
  <si>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</si>
  <si>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</si>
  <si>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</si>
  <si>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</si>
  <si>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</si>
  <si>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</si>
  <si>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</si>
  <si>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</si>
  <si>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</si>
  <si>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</si>
  <si>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</si>
  <si>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</si>
  <si>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</si>
  <si>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</si>
  <si>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</si>
  <si>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</si>
  <si>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</si>
  <si>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</si>
  <si>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</si>
  <si>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</si>
  <si>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</si>
  <si>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</si>
  <si>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</si>
  <si>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</si>
  <si>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</si>
  <si>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</si>
  <si>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</si>
  <si>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</si>
  <si>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</si>
  <si>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</si>
  <si>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</si>
  <si>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</si>
  <si>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</si>
  <si>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</si>
  <si>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</si>
  <si>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</si>
  <si>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</si>
  <si>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</si>
  <si>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</si>
  <si>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</si>
  <si>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</si>
  <si>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</si>
  <si>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</si>
  <si>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</si>
  <si>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</si>
  <si>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</si>
  <si>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</si>
  <si>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</si>
  <si>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</si>
  <si>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</si>
  <si>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</si>
  <si>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</si>
  <si>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</si>
  <si>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</si>
  <si>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</si>
  <si>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</si>
  <si>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</si>
  <si>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</si>
  <si>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</si>
  <si>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</si>
  <si>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</si>
  <si>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</si>
  <si>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</si>
  <si>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</si>
  <si>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</si>
  <si>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</si>
  <si>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</si>
  <si>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</si>
  <si>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</si>
  <si>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</si>
  <si>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</si>
  <si>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</si>
  <si>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</si>
  <si>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</si>
  <si>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</si>
  <si>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</si>
  <si>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</si>
  <si>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</si>
  <si>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</si>
  <si>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</si>
  <si>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</si>
  <si>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</si>
  <si>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</si>
  <si>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</si>
  <si>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</si>
  <si>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</si>
  <si>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</si>
  <si>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</si>
  <si>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</si>
  <si>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</si>
  <si>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</si>
  <si>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</si>
  <si>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</si>
  <si>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</si>
  <si>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</si>
  <si>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</si>
  <si>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</si>
  <si>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</si>
  <si>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</si>
  <si>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</si>
  <si>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</si>
  <si>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</si>
  <si>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</si>
  <si>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</si>
  <si>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</si>
  <si>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</si>
  <si>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</si>
  <si>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</si>
  <si>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</si>
  <si>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</si>
  <si>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</si>
  <si>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</si>
  <si>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</si>
  <si>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</si>
  <si>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</si>
  <si>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</si>
  <si>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</si>
  <si>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</si>
  <si>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</si>
  <si>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</si>
  <si>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</si>
  <si>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</si>
  <si>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</si>
  <si>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</si>
  <si>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</si>
  <si>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</si>
  <si>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</si>
  <si>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</si>
  <si>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</si>
  <si>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</si>
  <si>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</si>
  <si>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</si>
  <si>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</si>
  <si>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</si>
  <si>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</si>
  <si>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</si>
  <si>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</si>
  <si>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</si>
  <si>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</si>
  <si>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</si>
  <si>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</si>
  <si>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</si>
  <si>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</si>
  <si>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</si>
  <si>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</si>
  <si>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</si>
  <si>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</si>
  <si>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</si>
  <si>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</si>
  <si>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</si>
  <si>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</si>
  <si>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</si>
  <si>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</si>
  <si>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</si>
  <si>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</si>
  <si>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</si>
  <si>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</si>
  <si>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</si>
  <si>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</si>
  <si>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</si>
  <si>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</si>
  <si>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</si>
  <si>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</si>
  <si>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</si>
  <si>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</si>
  <si>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</si>
  <si>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</si>
  <si>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</si>
  <si>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</si>
  <si>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</si>
  <si>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</si>
  <si>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</si>
  <si>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</si>
  <si>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</si>
  <si>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</si>
  <si>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</si>
  <si>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</si>
  <si>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</si>
  <si>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</si>
  <si>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</si>
  <si>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</si>
  <si>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</si>
  <si>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</si>
  <si>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</si>
  <si>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</si>
  <si>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</si>
  <si>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</si>
  <si>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</si>
  <si>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</si>
  <si>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</si>
  <si>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</si>
  <si>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</si>
  <si>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</si>
  <si>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</si>
  <si>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</si>
  <si>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</si>
  <si>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</si>
  <si>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</si>
  <si>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</si>
  <si>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</si>
  <si>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</si>
  <si>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</si>
  <si>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</si>
  <si>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</si>
  <si>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</si>
  <si>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</si>
  <si>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</si>
  <si>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</si>
  <si>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</si>
  <si>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</si>
  <si>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</si>
  <si>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</si>
  <si>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</si>
  <si>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</si>
  <si>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</si>
  <si>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</si>
  <si>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</si>
  <si>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</si>
  <si>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</si>
  <si>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</si>
  <si>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</si>
  <si>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</si>
  <si>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</si>
  <si>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</si>
  <si>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</si>
  <si>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</si>
  <si>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</si>
  <si>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</si>
  <si>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</si>
  <si>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</si>
  <si>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</si>
  <si>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</si>
  <si>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</si>
  <si>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</si>
  <si>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</si>
  <si>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</si>
  <si>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</si>
  <si>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</si>
  <si>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</si>
  <si>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</si>
  <si>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</si>
  <si>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</si>
  <si>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</si>
  <si>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</si>
  <si>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</si>
  <si>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</si>
  <si>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</si>
  <si>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</si>
  <si>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</si>
  <si>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</si>
  <si>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</si>
  <si>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</si>
  <si>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</si>
  <si>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</si>
  <si>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</si>
  <si>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</si>
  <si>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</si>
  <si>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</si>
  <si>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</si>
  <si>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</si>
  <si>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</si>
  <si>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</si>
  <si>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</si>
  <si>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</si>
  <si>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</si>
  <si>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</si>
  <si>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</si>
  <si>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</si>
  <si>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</si>
  <si>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</si>
  <si>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</si>
  <si>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</si>
  <si>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</si>
  <si>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</si>
  <si>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</si>
  <si>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</si>
  <si>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</si>
  <si>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</si>
  <si>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</si>
  <si>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</si>
  <si>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</si>
  <si>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</si>
  <si>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</si>
  <si>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</si>
  <si>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</si>
  <si>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</si>
  <si>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</si>
  <si>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</si>
  <si>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</si>
  <si>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</si>
  <si>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</si>
  <si>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</si>
  <si>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</si>
  <si>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</si>
  <si>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</si>
  <si>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</si>
  <si>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</si>
  <si>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</si>
  <si>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</si>
  <si>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</si>
  <si>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</si>
  <si>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</si>
  <si>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</si>
  <si>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</si>
  <si>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</si>
  <si>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</si>
  <si>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</si>
  <si>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</si>
  <si>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</si>
  <si>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</si>
  <si>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</si>
  <si>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</si>
  <si>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</si>
  <si>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</si>
  <si>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</si>
  <si>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</si>
  <si>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</si>
  <si>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</si>
  <si>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</si>
  <si>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</si>
  <si>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</si>
  <si>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</si>
  <si>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</si>
  <si>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</si>
  <si>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</si>
  <si>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</si>
  <si>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</si>
  <si>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</si>
  <si>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</si>
  <si>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</si>
  <si>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</si>
  <si>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</si>
  <si>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</si>
  <si>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</si>
  <si>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</si>
  <si>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</si>
  <si>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</si>
  <si>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</si>
  <si>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</si>
  <si>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</si>
  <si>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</si>
  <si>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</si>
  <si>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</si>
  <si>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</si>
  <si>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</si>
  <si>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</si>
  <si>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</si>
  <si>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</si>
  <si>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</si>
  <si>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</si>
  <si>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</si>
  <si>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</si>
  <si>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</si>
  <si>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</si>
  <si>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</si>
  <si>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</si>
  <si>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</si>
  <si>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</si>
  <si>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</si>
  <si>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</si>
  <si>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</si>
  <si>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</si>
  <si>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</si>
  <si>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</si>
  <si>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</si>
  <si>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</si>
  <si>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</si>
  <si>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</si>
  <si>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</si>
  <si>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</si>
  <si>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</si>
  <si>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</si>
  <si>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</si>
  <si>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</si>
  <si>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</si>
  <si>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</si>
  <si>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</si>
  <si>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</si>
  <si>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</si>
  <si>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</si>
  <si>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</si>
  <si>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</si>
  <si>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</si>
  <si>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</si>
  <si>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</si>
  <si>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</si>
  <si>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</si>
  <si>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</si>
  <si>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</si>
  <si>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</si>
  <si>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</si>
  <si>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</si>
  <si>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</si>
  <si>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</si>
  <si>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</si>
  <si>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</si>
  <si>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</si>
  <si>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</si>
  <si>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</si>
  <si>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</si>
  <si>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</si>
  <si>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</si>
  <si>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</si>
  <si>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</si>
  <si>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</si>
  <si>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</si>
  <si>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</si>
  <si>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</si>
  <si>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</si>
  <si>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</si>
  <si>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</si>
  <si>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</si>
  <si>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</si>
  <si>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</si>
  <si>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</si>
  <si>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</si>
  <si>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</si>
  <si>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</si>
  <si>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</si>
  <si>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</si>
  <si>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</si>
  <si>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</si>
  <si>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</si>
  <si>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</si>
  <si>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</si>
  <si>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</si>
  <si>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</si>
  <si>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</si>
  <si>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</si>
  <si>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</si>
  <si>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</si>
  <si>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</si>
  <si>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</si>
  <si>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</si>
  <si>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</si>
  <si>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</si>
  <si>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</si>
  <si>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</si>
  <si>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</si>
  <si>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</si>
  <si>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</si>
  <si>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</si>
  <si>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</si>
  <si>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</si>
  <si>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</si>
  <si>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</si>
  <si>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</si>
  <si>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</si>
  <si>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</si>
  <si>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</si>
  <si>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</si>
  <si>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</si>
  <si>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</si>
  <si>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</si>
  <si>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</si>
  <si>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</si>
  <si>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</si>
  <si>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</si>
  <si>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</si>
  <si>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</si>
  <si>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</si>
  <si>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</si>
  <si>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</si>
  <si>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</si>
  <si>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</si>
  <si>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</si>
  <si>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</si>
  <si>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</si>
  <si>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</si>
  <si>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</si>
  <si>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</si>
  <si>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</si>
  <si>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</si>
  <si>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</si>
  <si>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</si>
  <si>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</si>
  <si>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</si>
  <si>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</si>
  <si>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</si>
  <si>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</si>
  <si>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</si>
  <si>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</si>
  <si>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</si>
  <si>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</si>
  <si>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</si>
  <si>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</si>
  <si>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</si>
  <si>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</si>
  <si>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</si>
  <si>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</si>
  <si>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</si>
  <si>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</si>
  <si>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</si>
  <si>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</si>
  <si>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</si>
  <si>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</si>
  <si>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</si>
  <si>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</si>
  <si>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</si>
  <si>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</si>
  <si>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</si>
  <si>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</si>
  <si>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</si>
  <si>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</si>
  <si>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</si>
  <si>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</si>
  <si>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</si>
  <si>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</si>
  <si>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</si>
  <si>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</si>
  <si>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</si>
  <si>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</si>
  <si>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</si>
  <si>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</si>
  <si>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</si>
  <si>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</si>
  <si>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</si>
  <si>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</si>
  <si>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</si>
  <si>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</si>
  <si>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</si>
  <si>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</si>
  <si>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</si>
  <si>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</si>
  <si>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</si>
  <si>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</si>
  <si>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</si>
  <si>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</si>
  <si>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</si>
  <si>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</si>
  <si>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</si>
  <si>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</si>
  <si>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</si>
  <si>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</si>
  <si>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</si>
  <si>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</si>
  <si>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</si>
  <si>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</si>
  <si>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</si>
  <si>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</si>
  <si>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</si>
  <si>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</si>
  <si>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</si>
  <si>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</si>
  <si>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</si>
  <si>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</si>
  <si>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</si>
  <si>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</si>
  <si>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</si>
  <si>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</si>
  <si>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</si>
  <si>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</si>
  <si>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</si>
  <si>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</si>
  <si>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</si>
  <si>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</si>
  <si>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</si>
  <si>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</si>
  <si>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</si>
  <si>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</si>
  <si>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</si>
  <si>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</si>
  <si>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</si>
  <si>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</si>
  <si>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</si>
  <si>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</si>
  <si>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</si>
  <si>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</si>
  <si>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</si>
  <si>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</si>
  <si>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</si>
  <si>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</si>
  <si>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</si>
  <si>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</si>
  <si>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</si>
  <si>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</si>
  <si>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</si>
  <si>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</si>
  <si>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</si>
  <si>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</si>
  <si>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</si>
  <si>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</si>
  <si>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</si>
  <si>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</si>
  <si>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</si>
  <si>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</si>
  <si>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</si>
  <si>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</si>
  <si>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</si>
  <si>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</si>
  <si>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</si>
  <si>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</si>
  <si>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</si>
  <si>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</si>
  <si>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</si>
  <si>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</si>
  <si>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</si>
  <si>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</si>
  <si>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</si>
  <si>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</si>
  <si>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</si>
  <si>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</si>
  <si>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</si>
  <si>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</si>
  <si>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</si>
  <si>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</si>
  <si>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</si>
  <si>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</si>
  <si>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</si>
  <si>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</si>
  <si>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</si>
  <si>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</si>
  <si>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</si>
  <si>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</si>
  <si>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</si>
  <si>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</si>
  <si>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</si>
  <si>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</si>
  <si>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</si>
  <si>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</si>
  <si>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</si>
  <si>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</si>
  <si>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</si>
  <si>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</si>
  <si>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</si>
  <si>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</si>
  <si>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</si>
  <si>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</si>
  <si>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</si>
  <si>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</si>
  <si>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</si>
  <si>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</si>
  <si>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</si>
  <si>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</si>
  <si>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</si>
  <si>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</si>
  <si>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</si>
  <si>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</si>
  <si>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</si>
  <si>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</si>
  <si>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</si>
  <si>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</si>
  <si>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</si>
  <si>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</si>
  <si>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</si>
  <si>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</si>
  <si>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</si>
  <si>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</si>
  <si>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</si>
  <si>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</si>
  <si>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</si>
  <si>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</si>
  <si>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</si>
  <si>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</si>
  <si>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</si>
  <si>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</si>
  <si>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</si>
  <si>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</si>
  <si>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</si>
  <si>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</si>
  <si>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</si>
  <si>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</si>
  <si>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</si>
  <si>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</si>
  <si>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</si>
  <si>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</si>
  <si>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</si>
  <si>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</si>
  <si>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</si>
  <si>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</si>
  <si>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</si>
  <si>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</si>
  <si>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</si>
  <si>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</si>
  <si>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</si>
  <si>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</si>
  <si>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</si>
  <si>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</si>
  <si>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</si>
  <si>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</si>
  <si>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</si>
  <si>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</si>
  <si>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</si>
  <si>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</si>
  <si>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</si>
  <si>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</si>
  <si>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</si>
  <si>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</si>
  <si>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</si>
  <si>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</si>
  <si>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</si>
  <si>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</si>
  <si>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</si>
  <si>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</si>
  <si>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</si>
  <si>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</si>
  <si>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</si>
  <si>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</si>
  <si>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</si>
  <si>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</si>
  <si>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</si>
  <si>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</si>
  <si>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</si>
  <si>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</si>
  <si>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</si>
  <si>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</si>
  <si>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</si>
  <si>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</si>
  <si>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</si>
  <si>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</si>
  <si>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</si>
  <si>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</si>
  <si>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</si>
  <si>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</si>
  <si>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</si>
  <si>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</si>
  <si>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</si>
  <si>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</si>
  <si>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</si>
  <si>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</si>
  <si>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</si>
  <si>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</si>
  <si>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</si>
  <si>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</si>
  <si>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</si>
  <si>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</si>
  <si>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</si>
  <si>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</si>
  <si>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</si>
  <si>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</si>
  <si>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</si>
  <si>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</si>
  <si>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</si>
  <si>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</si>
  <si>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</si>
  <si>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</si>
  <si>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</si>
  <si>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</si>
  <si>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</si>
  <si>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</si>
  <si>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</si>
  <si>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</si>
  <si>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</si>
  <si>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</si>
  <si>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</si>
  <si>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</si>
  <si>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</si>
  <si>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</si>
  <si>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</si>
  <si>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</si>
  <si>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</si>
  <si>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</si>
  <si>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</si>
  <si>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</si>
  <si>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</si>
  <si>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</si>
  <si>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</si>
  <si>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</si>
  <si>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</si>
  <si>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</si>
  <si>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</si>
  <si>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</si>
  <si>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</si>
  <si>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</si>
  <si>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</si>
  <si>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</si>
  <si>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</si>
  <si>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</si>
  <si>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</si>
  <si>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</si>
  <si>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</si>
  <si>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</si>
  <si>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</si>
  <si>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</si>
  <si>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</si>
  <si>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</si>
  <si>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</si>
  <si>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</si>
  <si>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</si>
  <si>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</si>
  <si>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</si>
  <si>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</si>
  <si>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</si>
  <si>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</si>
  <si>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</si>
  <si>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</si>
  <si>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</si>
  <si>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</si>
  <si>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</si>
  <si>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</si>
  <si>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</si>
  <si>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</si>
  <si>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</si>
  <si>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</si>
  <si>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</si>
  <si>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</si>
  <si>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</si>
  <si>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</si>
  <si>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</si>
  <si>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</si>
  <si>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</si>
  <si>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</si>
  <si>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</si>
  <si>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</si>
  <si>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</si>
  <si>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</si>
  <si>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</si>
  <si>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</si>
  <si>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</si>
  <si>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</si>
  <si>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</si>
  <si>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</si>
  <si>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</si>
  <si>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</si>
  <si>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</si>
  <si>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</si>
  <si>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</si>
  <si>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</si>
  <si>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</si>
  <si>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</si>
  <si>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</si>
  <si>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</si>
  <si>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</si>
  <si>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</si>
  <si>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</si>
  <si>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</si>
  <si>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</si>
  <si>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</si>
  <si>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</si>
  <si>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</si>
  <si>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</si>
  <si>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</si>
  <si>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</si>
  <si>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</si>
  <si>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</si>
  <si>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</si>
  <si>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</si>
  <si>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</si>
  <si>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</si>
  <si>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</si>
  <si>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</si>
  <si>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</si>
  <si>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</si>
  <si>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</si>
  <si>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</si>
  <si>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</si>
  <si>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</si>
  <si>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</si>
  <si>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</si>
  <si>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</si>
  <si>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</si>
  <si>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</si>
  <si>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</si>
  <si>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</si>
  <si>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</si>
  <si>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</si>
  <si>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</si>
  <si>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</si>
  <si>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</si>
  <si>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</si>
  <si>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</si>
  <si>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</si>
  <si>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</si>
  <si>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</si>
  <si>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</si>
  <si>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</si>
  <si>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</si>
  <si>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</si>
  <si>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</si>
  <si>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</si>
  <si>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</si>
  <si>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</si>
  <si>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</si>
  <si>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</si>
  <si>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</si>
  <si>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</si>
  <si>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</si>
  <si>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</si>
  <si>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</si>
  <si>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</si>
  <si>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</si>
  <si>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</si>
  <si>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</si>
  <si>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</si>
  <si>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</si>
  <si>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</si>
  <si>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</si>
  <si>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</si>
  <si>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</si>
  <si>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</si>
  <si>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</si>
  <si>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</si>
  <si>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</si>
  <si>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</si>
  <si>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</si>
  <si>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</si>
  <si>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</si>
  <si>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</si>
  <si>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</si>
  <si>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</si>
  <si>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</si>
  <si>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</si>
  <si>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</si>
  <si>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</si>
  <si>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</si>
  <si>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</si>
  <si>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</si>
  <si>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</si>
  <si>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</si>
  <si>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</si>
  <si>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</si>
  <si>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</si>
  <si>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</si>
  <si>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</si>
  <si>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</si>
  <si>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</si>
  <si>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</si>
  <si>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</si>
  <si>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</si>
  <si>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</si>
  <si>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</si>
  <si>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</si>
  <si>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</si>
  <si>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</si>
  <si>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</si>
  <si>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</si>
  <si>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</si>
  <si>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</si>
  <si>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</si>
  <si>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</si>
  <si>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</si>
  <si>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</si>
  <si>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</si>
  <si>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</si>
  <si>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</si>
  <si>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</si>
  <si>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</si>
  <si>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</si>
  <si>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</si>
  <si>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</si>
  <si>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</si>
  <si>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</si>
  <si>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</si>
  <si>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</si>
  <si>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</si>
  <si>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</si>
  <si>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</si>
  <si>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</si>
  <si>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</si>
  <si>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</si>
  <si>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</si>
  <si>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</si>
  <si>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</si>
  <si>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</si>
  <si>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</si>
  <si>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</si>
  <si>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</si>
  <si>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</si>
  <si>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</si>
  <si>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</si>
  <si>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</si>
  <si>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</si>
  <si>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</si>
  <si>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</si>
  <si>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</si>
  <si>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</si>
  <si>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</si>
  <si>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</si>
  <si>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</si>
  <si>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</si>
  <si>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</si>
  <si>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</si>
  <si>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</si>
  <si>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</si>
  <si>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</si>
  <si>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</si>
  <si>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</si>
  <si>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</si>
  <si>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</si>
  <si>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</si>
  <si>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</si>
  <si>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</si>
  <si>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</si>
  <si>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</si>
  <si>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</si>
  <si>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</si>
  <si>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</si>
  <si>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</si>
  <si>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</si>
  <si>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</si>
  <si>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</si>
  <si>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</si>
  <si>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</si>
  <si>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</si>
  <si>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</si>
  <si>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</si>
  <si>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</si>
  <si>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</si>
  <si>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</si>
  <si>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</si>
  <si>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</si>
  <si>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</si>
  <si>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</si>
  <si>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</si>
  <si>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</si>
  <si>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</si>
  <si>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</si>
  <si>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</si>
  <si>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</si>
  <si>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</si>
  <si>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</si>
  <si>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</si>
  <si>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</si>
  <si>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</si>
  <si>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</si>
  <si>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</si>
  <si>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</si>
  <si>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</si>
  <si>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</si>
  <si>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</si>
  <si>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</si>
  <si>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</si>
  <si>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</si>
  <si>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</si>
  <si>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</si>
  <si>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</si>
  <si>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</si>
  <si>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</si>
  <si>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</si>
  <si>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</si>
  <si>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</si>
  <si>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</si>
  <si>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</si>
  <si>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</si>
  <si>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</si>
  <si>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</si>
  <si>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</si>
  <si>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</si>
  <si>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</si>
  <si>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</si>
  <si>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</si>
  <si>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</si>
  <si>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</si>
  <si>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</si>
  <si>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</si>
  <si>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</si>
  <si>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</si>
  <si>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</si>
  <si>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</si>
  <si>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</si>
  <si>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</si>
  <si>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</si>
  <si>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</si>
  <si>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</si>
  <si>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</si>
  <si>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</si>
  <si>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</si>
  <si>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</si>
  <si>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</si>
  <si>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</si>
  <si>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</si>
  <si>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</si>
  <si>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</si>
  <si>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</si>
  <si>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</si>
  <si>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</si>
  <si>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</si>
  <si>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</si>
  <si>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</si>
  <si>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</si>
  <si>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</si>
  <si>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</si>
  <si>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</si>
  <si>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</si>
  <si>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</si>
  <si>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</si>
  <si>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</si>
  <si>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</si>
  <si>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</si>
  <si>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</si>
  <si>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</si>
  <si>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</si>
  <si>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</si>
  <si>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</si>
  <si>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</si>
  <si>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</si>
  <si>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</si>
  <si>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</si>
  <si>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</si>
  <si>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</si>
  <si>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</si>
  <si>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</si>
  <si>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</si>
  <si>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</si>
  <si>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</si>
  <si>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</si>
  <si>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</si>
  <si>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</si>
  <si>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</si>
  <si>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</si>
  <si>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</si>
  <si>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</si>
  <si>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</si>
  <si>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</si>
  <si>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</si>
  <si>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</si>
  <si>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</si>
  <si>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</si>
  <si>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</si>
  <si>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</si>
  <si>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</si>
  <si>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</si>
  <si>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</si>
  <si>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</si>
  <si>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</si>
  <si>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</si>
  <si>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</si>
  <si>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</si>
  <si>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</si>
  <si>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</si>
  <si>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</si>
  <si>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</si>
  <si>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</si>
  <si>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</si>
  <si>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</si>
  <si>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</si>
  <si>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</si>
  <si>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</si>
  <si>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</si>
  <si>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</si>
  <si>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</si>
  <si>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</si>
  <si>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</si>
  <si>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</si>
  <si>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</si>
  <si>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</si>
  <si>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</si>
  <si>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</si>
  <si>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</si>
  <si>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</si>
  <si>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</si>
  <si>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</si>
  <si>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</si>
  <si>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</si>
  <si>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</si>
  <si>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</si>
  <si>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</si>
  <si>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</si>
  <si>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</si>
  <si>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</si>
  <si>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</si>
  <si>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</si>
  <si>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</si>
  <si>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</si>
  <si>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</si>
  <si>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</si>
  <si>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</si>
  <si>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</si>
  <si>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</si>
  <si>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</si>
  <si>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</si>
  <si>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</si>
  <si>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</si>
  <si>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</si>
  <si>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</si>
  <si>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</si>
  <si>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</si>
  <si>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</si>
  <si>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</si>
  <si>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</si>
  <si>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</si>
  <si>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</si>
  <si>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</si>
  <si>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</si>
  <si>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</si>
  <si>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</si>
  <si>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</si>
  <si>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</si>
  <si>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</si>
  <si>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</si>
  <si>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</si>
  <si>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</si>
  <si>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</si>
  <si>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</si>
  <si>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</si>
  <si>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</si>
  <si>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</si>
  <si>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</si>
  <si>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</si>
  <si>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</si>
  <si>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</si>
  <si>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</si>
  <si>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</si>
  <si>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</si>
  <si>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</si>
  <si>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</si>
  <si>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</si>
  <si>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</si>
  <si>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</si>
  <si>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</si>
  <si>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</si>
  <si>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</si>
  <si>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</si>
  <si>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</si>
  <si>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</si>
  <si>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</si>
  <si>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</si>
  <si>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</si>
  <si>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</si>
  <si>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</si>
  <si>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</si>
  <si>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</si>
  <si>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</si>
  <si>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</si>
  <si>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</si>
  <si>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</si>
  <si>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</si>
  <si>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</si>
  <si>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</si>
  <si>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</si>
  <si>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</si>
  <si>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</si>
  <si>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</si>
  <si>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</si>
  <si>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</si>
  <si>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</si>
  <si>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</si>
  <si>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</si>
  <si>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</si>
  <si>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</si>
  <si>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</si>
  <si>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</si>
  <si>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</si>
  <si>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</si>
  <si>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</si>
  <si>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</si>
  <si>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</si>
  <si>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</si>
  <si>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</si>
  <si>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</si>
  <si>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</si>
  <si>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</si>
  <si>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</si>
  <si>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</si>
  <si>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</si>
  <si>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</si>
  <si>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</si>
  <si>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</si>
  <si>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</si>
  <si>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</si>
  <si>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</si>
  <si>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</si>
  <si>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</si>
  <si>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</si>
  <si>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</si>
  <si>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</si>
  <si>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</si>
  <si>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</si>
  <si>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</si>
  <si>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</si>
  <si>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</si>
  <si>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</si>
  <si>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</si>
  <si>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</si>
  <si>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</si>
  <si>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</si>
  <si>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</si>
  <si>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</si>
  <si>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</si>
  <si>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</si>
  <si>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</si>
  <si>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</si>
  <si>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</si>
  <si>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</si>
  <si>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</si>
  <si>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</si>
  <si>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</si>
  <si>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</si>
  <si>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</si>
  <si>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</si>
  <si>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</si>
  <si>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</si>
  <si>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</si>
  <si>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</si>
  <si>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</si>
  <si>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</si>
  <si>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</si>
  <si>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</si>
  <si>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</si>
  <si>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</si>
  <si>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</si>
  <si>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</si>
  <si>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</si>
  <si>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</si>
  <si>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</si>
  <si>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</si>
  <si>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</si>
  <si>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</si>
  <si>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</si>
  <si>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</si>
  <si>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</si>
  <si>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</si>
  <si>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</si>
  <si>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</si>
  <si>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</si>
  <si>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</si>
  <si>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</si>
  <si>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</si>
  <si>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</si>
  <si>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</si>
  <si>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</si>
  <si>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</si>
  <si>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</si>
  <si>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</si>
  <si>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</si>
  <si>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</si>
  <si>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</si>
  <si>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</si>
  <si>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</si>
  <si>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</si>
  <si>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</si>
  <si>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</si>
  <si>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</si>
  <si>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</si>
  <si>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</si>
  <si>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</si>
  <si>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</si>
  <si>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</si>
  <si>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</si>
  <si>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</si>
  <si>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</si>
  <si>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</si>
  <si>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</si>
  <si>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</si>
  <si>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</si>
  <si>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</si>
  <si>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</si>
  <si>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</si>
  <si>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</si>
  <si>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</si>
  <si>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</si>
  <si>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</si>
  <si>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</si>
  <si>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</si>
  <si>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</si>
  <si>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</si>
  <si>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</si>
  <si>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</si>
  <si>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</si>
  <si>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</si>
  <si>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</si>
  <si>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</si>
  <si>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</si>
  <si>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</si>
  <si>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</si>
  <si>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</si>
  <si>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</si>
  <si>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</si>
  <si>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</si>
  <si>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</si>
  <si>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</si>
  <si>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</si>
  <si>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</si>
  <si>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</si>
  <si>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</si>
  <si>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</si>
  <si>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</si>
  <si>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</si>
  <si>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</si>
  <si>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</si>
  <si>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</si>
  <si>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</si>
  <si>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</si>
  <si>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</si>
  <si>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</si>
  <si>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</si>
  <si>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</si>
  <si>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</si>
  <si>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</si>
  <si>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</si>
  <si>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</si>
  <si>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</si>
  <si>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</si>
  <si>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</si>
  <si>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</si>
  <si>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</si>
  <si>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</si>
  <si>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</si>
  <si>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</si>
  <si>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</si>
  <si>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</si>
  <si>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</si>
  <si>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</si>
  <si>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</si>
  <si>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</si>
  <si>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</si>
  <si>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</si>
  <si>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</si>
  <si>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</si>
  <si>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</si>
  <si>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</si>
  <si>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</si>
  <si>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</si>
  <si>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</si>
  <si>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</si>
  <si>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</si>
  <si>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</si>
  <si>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</si>
  <si>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</si>
  <si>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</si>
  <si>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</si>
  <si>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</si>
  <si>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</si>
  <si>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</si>
  <si>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</si>
  <si>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</si>
  <si>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</si>
  <si>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</si>
  <si>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</si>
  <si>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</si>
  <si>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</si>
  <si>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</si>
  <si>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</si>
  <si>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</si>
  <si>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</si>
  <si>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</si>
  <si>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</si>
  <si>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</si>
  <si>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</si>
  <si>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</si>
  <si>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</si>
  <si>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</si>
  <si>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</si>
  <si>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</si>
  <si>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</si>
  <si>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</si>
  <si>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</si>
  <si>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</si>
  <si>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</si>
  <si>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</si>
  <si>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</si>
  <si>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</si>
  <si>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</si>
  <si>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</si>
  <si>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</si>
  <si>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</si>
  <si>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</si>
  <si>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</si>
  <si>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</si>
  <si>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</si>
  <si>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</si>
  <si>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</si>
  <si>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</si>
  <si>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</si>
  <si>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</si>
  <si>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</si>
  <si>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</si>
  <si>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</si>
  <si>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</si>
  <si>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</si>
  <si>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</si>
  <si>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</si>
  <si>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</si>
  <si>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</si>
  <si>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</si>
  <si>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</si>
  <si>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</si>
  <si>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</si>
  <si>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</si>
  <si>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</si>
  <si>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</si>
  <si>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</si>
  <si>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</si>
  <si>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</si>
  <si>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</si>
  <si>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</si>
  <si>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</si>
  <si>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</si>
  <si>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</si>
  <si>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</si>
  <si>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</si>
  <si>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</si>
  <si>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</si>
  <si>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</si>
  <si>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</si>
  <si>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</si>
  <si>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</si>
  <si>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</si>
  <si>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</si>
  <si>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</si>
  <si>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</si>
  <si>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</si>
  <si>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</si>
  <si>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</si>
  <si>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</si>
  <si>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</si>
  <si>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</si>
  <si>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</si>
  <si>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</si>
  <si>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</si>
  <si>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</si>
  <si>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</si>
  <si>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</si>
  <si>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</si>
  <si>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</si>
  <si>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</si>
  <si>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</si>
  <si>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</si>
  <si>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</si>
  <si>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</si>
  <si>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</si>
  <si>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</si>
  <si>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</si>
  <si>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</si>
  <si>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</si>
  <si>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</si>
  <si>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</si>
  <si>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</si>
  <si>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</si>
  <si>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</si>
  <si>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</si>
  <si>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</si>
  <si>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</si>
  <si>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</si>
  <si>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</si>
  <si>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</si>
  <si>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</si>
  <si>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</si>
  <si>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</si>
  <si>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</si>
  <si>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</si>
  <si>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</si>
  <si>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</si>
  <si>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</si>
  <si>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</si>
  <si>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</si>
  <si>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</si>
  <si>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</si>
  <si>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</si>
  <si>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</si>
  <si>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</si>
  <si>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</si>
  <si>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</si>
  <si>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</si>
  <si>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</si>
  <si>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</si>
  <si>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</si>
  <si>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</si>
  <si>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</si>
  <si>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</si>
  <si>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</si>
  <si>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</si>
  <si>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</si>
  <si>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</si>
  <si>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</si>
  <si>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</si>
  <si>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</si>
  <si>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</si>
  <si>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</si>
  <si>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</si>
  <si>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</si>
  <si>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</si>
  <si>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</si>
  <si>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</si>
  <si>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</si>
  <si>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</si>
  <si>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</si>
  <si>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</si>
  <si>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</si>
  <si>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</si>
  <si>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</si>
  <si>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</si>
  <si>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</si>
  <si>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</si>
  <si>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</si>
  <si>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</si>
  <si>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</si>
  <si>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</si>
  <si>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</si>
  <si>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</si>
  <si>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</si>
  <si>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</si>
  <si>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</si>
  <si>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</si>
  <si>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</si>
  <si>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</si>
  <si>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</si>
  <si>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</si>
  <si>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</si>
  <si>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</si>
  <si>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</si>
  <si>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</si>
  <si>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</si>
  <si>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</si>
  <si>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</si>
  <si>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</si>
  <si>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</si>
  <si>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</si>
  <si>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</si>
  <si>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</si>
  <si>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</si>
  <si>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</si>
  <si>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</si>
  <si>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</si>
  <si>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</si>
  <si>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</si>
  <si>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</si>
  <si>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</si>
  <si>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</si>
  <si>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</si>
  <si>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</si>
  <si>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</si>
  <si>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</si>
  <si>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</si>
  <si>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</si>
  <si>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</si>
  <si>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</si>
  <si>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</si>
  <si>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</si>
  <si>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</si>
  <si>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</si>
  <si>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</si>
  <si>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</si>
  <si>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</si>
  <si>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</si>
  <si>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</si>
  <si>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</si>
  <si>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</si>
  <si>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</si>
  <si>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</si>
  <si>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</si>
  <si>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</si>
  <si>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</si>
  <si>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</si>
  <si>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</si>
  <si>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</si>
  <si>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</si>
  <si>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</si>
  <si>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</si>
  <si>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</si>
  <si>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</si>
  <si>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</si>
  <si>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</si>
  <si>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</si>
  <si>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</si>
  <si>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</si>
  <si>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</si>
  <si>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</si>
  <si>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</si>
  <si>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</si>
  <si>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</si>
  <si>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</si>
  <si>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</si>
  <si>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</si>
  <si>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</si>
  <si>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</si>
  <si>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</si>
  <si>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</si>
  <si>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</si>
  <si>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</si>
  <si>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</si>
  <si>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</si>
  <si>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</si>
  <si>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</si>
  <si>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</si>
  <si>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</si>
  <si>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</si>
  <si>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</si>
  <si>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</si>
  <si>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</si>
  <si>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</si>
  <si>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</si>
  <si>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</si>
  <si>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</si>
  <si>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</si>
  <si>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</si>
  <si>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</si>
  <si>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</si>
  <si>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</si>
  <si>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</si>
  <si>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</si>
  <si>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</si>
  <si>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</si>
  <si>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</si>
  <si>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</si>
  <si>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</si>
  <si>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</si>
  <si>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</si>
  <si>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</si>
  <si>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</si>
  <si>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</si>
  <si>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</si>
  <si>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</si>
  <si>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</si>
  <si>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</si>
  <si>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</si>
  <si>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</si>
  <si>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</si>
  <si>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</si>
  <si>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</si>
  <si>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</si>
  <si>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</si>
  <si>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</si>
  <si>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</si>
  <si>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</si>
  <si>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</si>
  <si>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</si>
  <si>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</si>
  <si>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</si>
  <si>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</si>
  <si>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</si>
  <si>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</si>
  <si>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</si>
  <si>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</si>
  <si>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</si>
  <si>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</si>
  <si>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</si>
  <si>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</si>
  <si>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</si>
  <si>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</si>
  <si>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</si>
  <si>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</si>
  <si>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</si>
  <si>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</si>
  <si>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</si>
  <si>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</si>
  <si>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</si>
  <si>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</si>
  <si>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</si>
  <si>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</si>
  <si>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</si>
  <si>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</si>
  <si>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</si>
  <si>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</si>
  <si>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</si>
  <si>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</si>
  <si>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</si>
  <si>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</si>
  <si>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</si>
  <si>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</si>
  <si>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</si>
  <si>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</si>
  <si>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</si>
  <si>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</si>
  <si>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</si>
  <si>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</si>
  <si>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</si>
  <si>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</si>
  <si>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</si>
  <si>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</si>
  <si>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</si>
  <si>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</si>
  <si>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</si>
  <si>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</si>
  <si>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</si>
  <si>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</si>
  <si>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</si>
  <si>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</si>
  <si>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</si>
  <si>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</si>
  <si>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</si>
  <si>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</si>
  <si>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</si>
  <si>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</si>
  <si>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</si>
  <si>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</si>
  <si>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</si>
  <si>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</si>
  <si>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</si>
  <si>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</si>
  <si>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</si>
  <si>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</si>
  <si>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</si>
  <si>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</si>
  <si>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</si>
  <si>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</si>
  <si>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</si>
  <si>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</si>
  <si>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</si>
  <si>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</si>
  <si>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</si>
  <si>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</si>
  <si>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</si>
  <si>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</si>
  <si>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</si>
  <si>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</si>
  <si>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</si>
  <si>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</si>
  <si>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</si>
  <si>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</si>
  <si>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</si>
  <si>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</si>
  <si>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</si>
  <si>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</si>
  <si>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</si>
  <si>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</si>
  <si>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</si>
  <si>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</si>
  <si>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</si>
  <si>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</si>
  <si>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</si>
  <si>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</si>
  <si>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</si>
  <si>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</si>
  <si>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</si>
  <si>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</si>
  <si>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</si>
  <si>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</si>
  <si>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</si>
  <si>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</si>
  <si>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</si>
  <si>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</si>
  <si>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</si>
  <si>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</si>
  <si>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</si>
  <si>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</si>
  <si>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</si>
  <si>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</si>
  <si>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</si>
  <si>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</si>
  <si>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</si>
  <si>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</si>
  <si>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</si>
  <si>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</si>
  <si>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</si>
  <si>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</si>
  <si>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</si>
  <si>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</si>
  <si>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</si>
  <si>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</si>
  <si>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</si>
  <si>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</si>
  <si>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</si>
  <si>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</si>
  <si>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</si>
  <si>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</si>
  <si>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</si>
  <si>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</si>
  <si>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</si>
  <si>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</si>
  <si>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</si>
  <si>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</si>
  <si>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</si>
  <si>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</si>
  <si>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</si>
  <si>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</si>
  <si>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</si>
  <si>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</si>
  <si>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</si>
  <si>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</si>
  <si>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</si>
  <si>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</si>
  <si>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</si>
  <si>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</si>
  <si>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</si>
  <si>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</si>
  <si>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</si>
  <si>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</si>
  <si>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</si>
  <si>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</si>
  <si>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</si>
  <si>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</si>
  <si>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</si>
  <si>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</si>
  <si>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</si>
  <si>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</si>
  <si>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</si>
  <si>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</si>
  <si>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</si>
  <si>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</si>
  <si>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</si>
  <si>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</si>
  <si>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</si>
  <si>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</si>
  <si>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</si>
  <si>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</si>
  <si>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</si>
  <si>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</si>
  <si>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</si>
  <si>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</si>
  <si>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</si>
  <si>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</si>
  <si>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</si>
  <si>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</si>
  <si>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</si>
  <si>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</si>
  <si>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</si>
  <si>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</si>
  <si>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</si>
  <si>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</si>
  <si>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</si>
  <si>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</si>
  <si>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</si>
  <si>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</si>
  <si>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</si>
  <si>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</si>
  <si>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</si>
  <si>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</si>
  <si>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</si>
  <si>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</si>
  <si>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</si>
  <si>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</si>
  <si>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</si>
  <si>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</si>
  <si>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</si>
  <si>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</si>
  <si>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</si>
  <si>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</si>
  <si>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</si>
  <si>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</si>
  <si>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</si>
  <si>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</si>
  <si>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</si>
  <si>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</si>
  <si>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</si>
  <si>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</si>
  <si>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</si>
  <si>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</si>
  <si>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</si>
  <si>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</si>
  <si>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</si>
  <si>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</si>
  <si>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</si>
  <si>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</si>
  <si>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</si>
  <si>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</si>
  <si>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</si>
  <si>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</si>
  <si>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</si>
  <si>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</si>
  <si>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</si>
  <si>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</si>
  <si>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</si>
  <si>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</si>
  <si>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</si>
  <si>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</si>
  <si>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</si>
  <si>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</si>
  <si>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</si>
  <si>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</si>
  <si>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</si>
  <si>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</si>
  <si>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</si>
  <si>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</si>
  <si>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</si>
  <si>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</si>
  <si>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</si>
  <si>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</si>
  <si>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</si>
  <si>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</si>
  <si>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</si>
  <si>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</si>
  <si>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</si>
  <si>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</si>
  <si>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</si>
  <si>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</si>
  <si>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</si>
  <si>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</si>
  <si>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</si>
  <si>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</si>
  <si>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</si>
  <si>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</si>
  <si>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</si>
  <si>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</si>
  <si>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</si>
  <si>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</si>
  <si>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</si>
  <si>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</si>
  <si>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</si>
  <si>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</si>
  <si>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</si>
  <si>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</si>
  <si>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</si>
  <si>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</si>
  <si>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</si>
  <si>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</si>
  <si>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</si>
  <si>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</si>
  <si>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</si>
  <si>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</si>
  <si>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</si>
  <si>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</si>
  <si>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</si>
  <si>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</si>
  <si>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</si>
  <si>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</si>
  <si>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</si>
  <si>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</si>
  <si>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</si>
  <si>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</si>
  <si>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</si>
  <si>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</si>
  <si>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</si>
  <si>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</si>
  <si>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</si>
  <si>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</si>
  <si>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</si>
  <si>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</si>
  <si>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</si>
  <si>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</si>
  <si>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</si>
  <si>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</si>
  <si>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</si>
  <si>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</si>
  <si>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</si>
  <si>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</si>
  <si>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</si>
  <si>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</si>
  <si>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</si>
  <si>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</si>
  <si>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</si>
  <si>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</si>
  <si>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</si>
  <si>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</si>
  <si>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</si>
  <si>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</si>
  <si>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</si>
  <si>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</si>
  <si>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</si>
  <si>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</si>
  <si>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</si>
  <si>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</si>
  <si>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</si>
  <si>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</si>
  <si>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</si>
  <si>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</si>
  <si>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</si>
  <si>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</si>
  <si>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</si>
  <si>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</si>
  <si>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</si>
  <si>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</si>
  <si>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</si>
  <si>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</si>
  <si>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</si>
  <si>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</si>
  <si>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</si>
  <si>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</si>
  <si>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</si>
  <si>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</si>
  <si>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</si>
  <si>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</si>
  <si>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</si>
  <si>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</si>
  <si>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</si>
  <si>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</si>
  <si>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</si>
  <si>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</si>
  <si>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</si>
  <si>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</si>
  <si>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</si>
  <si>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</si>
  <si>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</si>
  <si>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</si>
  <si>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</si>
  <si>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</si>
  <si>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</si>
  <si>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</si>
  <si>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</si>
  <si>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</si>
  <si>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</si>
  <si>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</si>
  <si>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</si>
  <si>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</si>
  <si>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</si>
  <si>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</si>
  <si>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</si>
  <si>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</si>
  <si>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</si>
  <si>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</si>
  <si>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</si>
  <si>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</si>
  <si>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</si>
  <si>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</si>
  <si>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</si>
  <si>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</si>
  <si>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</si>
  <si>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</si>
  <si>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</si>
  <si>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</si>
  <si>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</si>
  <si>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</si>
  <si>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</si>
  <si>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</si>
  <si>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</si>
  <si>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</si>
  <si>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</si>
  <si>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</si>
  <si>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</si>
  <si>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</si>
  <si>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</si>
  <si>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</si>
  <si>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</si>
  <si>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</si>
  <si>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</si>
  <si>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</si>
  <si>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</si>
  <si>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</si>
  <si>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</si>
  <si>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</si>
  <si>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</si>
  <si>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</si>
  <si>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</si>
  <si>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</si>
  <si>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</si>
  <si>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</si>
  <si>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</si>
  <si>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</si>
  <si>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</si>
  <si>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</si>
  <si>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</si>
  <si>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</si>
  <si>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</si>
  <si>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</si>
  <si>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</si>
  <si>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</si>
  <si>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</si>
  <si>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</si>
  <si>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</si>
  <si>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</si>
  <si>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</si>
  <si>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</si>
  <si>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</si>
  <si>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</si>
  <si>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</si>
  <si>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</si>
  <si>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</si>
  <si>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</si>
  <si>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</si>
  <si>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</si>
  <si>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</si>
  <si>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</si>
  <si>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</si>
  <si>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</si>
  <si>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</si>
  <si>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</si>
  <si>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</si>
  <si>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</si>
  <si>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</si>
  <si>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</si>
  <si>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</si>
  <si>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</si>
  <si>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</si>
  <si>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</si>
  <si>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</si>
  <si>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</si>
  <si>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</si>
  <si>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</si>
  <si>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</si>
  <si>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</si>
  <si>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</si>
  <si>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</si>
  <si>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</si>
  <si>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</si>
  <si>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</si>
  <si>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</si>
  <si>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</si>
  <si>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</si>
  <si>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</si>
  <si>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</si>
  <si>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</si>
  <si>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</si>
  <si>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</si>
  <si>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</si>
  <si>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</si>
  <si>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</si>
  <si>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</si>
  <si>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</si>
  <si>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</si>
  <si>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</si>
  <si>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</si>
  <si>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</si>
  <si>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</si>
  <si>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</si>
  <si>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</si>
  <si>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</si>
  <si>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</si>
  <si>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</si>
  <si>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</si>
  <si>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</si>
  <si>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</si>
  <si>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</si>
  <si>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</si>
  <si>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</si>
  <si>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</si>
  <si>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</si>
  <si>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</si>
  <si>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</si>
  <si>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</si>
  <si>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</si>
  <si>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</si>
  <si>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</si>
  <si>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</si>
  <si>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</si>
  <si>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</si>
  <si>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</si>
  <si>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</si>
  <si>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</si>
  <si>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</si>
  <si>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</si>
  <si>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</si>
  <si>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</si>
  <si>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</si>
  <si>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</si>
  <si>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</si>
  <si>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</si>
  <si>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</si>
  <si>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</si>
  <si>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</si>
  <si>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</si>
  <si>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</si>
  <si>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</si>
  <si>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</si>
  <si>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</si>
  <si>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</si>
  <si>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</si>
  <si>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</si>
  <si>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</si>
  <si>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</si>
  <si>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</si>
  <si>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</si>
  <si>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</si>
  <si>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</si>
  <si>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</si>
  <si>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</si>
  <si>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</si>
  <si>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</si>
  <si>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</si>
  <si>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</si>
  <si>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</si>
  <si>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</si>
  <si>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</si>
  <si>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</si>
  <si>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</si>
  <si>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</si>
  <si>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</si>
  <si>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</si>
  <si>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</si>
  <si>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</si>
  <si>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</si>
  <si>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</si>
  <si>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</si>
  <si>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</si>
  <si>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</si>
  <si>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</si>
  <si>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</si>
  <si>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</si>
  <si>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</si>
  <si>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</si>
  <si>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</si>
  <si>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</si>
  <si>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</si>
  <si>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</si>
  <si>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</si>
  <si>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</si>
  <si>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</si>
  <si>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</si>
  <si>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</si>
  <si>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</si>
  <si>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</si>
  <si>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</si>
  <si>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</si>
  <si>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</si>
  <si>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</si>
  <si>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</si>
  <si>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</si>
  <si>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</si>
  <si>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</si>
  <si>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</si>
  <si>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</si>
  <si>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</si>
  <si>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</si>
  <si>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</si>
  <si>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</si>
  <si>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</si>
  <si>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</si>
  <si>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</si>
  <si>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</si>
  <si>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</si>
  <si>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</si>
  <si>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</si>
  <si>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</si>
  <si>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</si>
  <si>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</si>
  <si>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</si>
  <si>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</si>
  <si>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</si>
  <si>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</si>
  <si>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</si>
  <si>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</si>
  <si>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</si>
  <si>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</si>
  <si>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</si>
  <si>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</si>
  <si>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</si>
  <si>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</si>
  <si>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</si>
  <si>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</si>
  <si>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</si>
  <si>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</si>
  <si>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</si>
  <si>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</si>
  <si>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</si>
  <si>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</si>
  <si>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</si>
  <si>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</si>
  <si>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</si>
  <si>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</si>
  <si>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</si>
  <si>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</si>
  <si>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</si>
  <si>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</si>
  <si>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</si>
  <si>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</si>
  <si>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</si>
  <si>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</si>
  <si>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</si>
  <si>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</si>
  <si>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</si>
  <si>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</si>
  <si>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</si>
  <si>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</si>
  <si>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</si>
  <si>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</si>
  <si>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</si>
  <si>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</si>
  <si>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</si>
  <si>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</si>
  <si>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</si>
  <si>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</si>
  <si>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</si>
  <si>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</si>
  <si>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</si>
  <si>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</si>
  <si>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</si>
  <si>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</si>
  <si>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</si>
  <si>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</si>
  <si>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</si>
  <si>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</si>
  <si>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</si>
  <si>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</si>
  <si>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</si>
  <si>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</si>
  <si>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</si>
  <si>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</si>
  <si>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</si>
  <si>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</si>
  <si>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</si>
  <si>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</si>
  <si>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</si>
  <si>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</si>
  <si>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</si>
  <si>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</si>
  <si>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</si>
  <si>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</si>
  <si>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</si>
  <si>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</si>
  <si>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</si>
  <si>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</si>
  <si>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</si>
  <si>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</si>
  <si>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</si>
  <si>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</si>
  <si>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</si>
  <si>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</si>
  <si>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</si>
  <si>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</si>
  <si>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</si>
  <si>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</si>
  <si>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</si>
  <si>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</si>
  <si>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</si>
  <si>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</si>
  <si>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</si>
  <si>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</si>
  <si>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</si>
  <si>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</si>
  <si>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</si>
  <si>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</si>
  <si>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</si>
  <si>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</si>
  <si>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</si>
  <si>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</si>
  <si>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</si>
  <si>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</si>
  <si>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</si>
  <si>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</si>
  <si>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</si>
  <si>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</si>
  <si>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</si>
  <si>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</si>
  <si>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</si>
  <si>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</si>
  <si>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</si>
  <si>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</si>
  <si>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</si>
  <si>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</si>
  <si>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</si>
  <si>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</si>
  <si>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</si>
  <si>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</si>
  <si>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</si>
  <si>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</si>
  <si>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</si>
  <si>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</si>
  <si>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</si>
  <si>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</si>
  <si>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</si>
  <si>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</si>
  <si>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</si>
  <si>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</si>
  <si>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</si>
  <si>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</si>
  <si>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</si>
  <si>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</si>
  <si>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</si>
  <si>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</si>
  <si>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</si>
  <si>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</si>
  <si>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</si>
  <si>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</si>
  <si>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</si>
  <si>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</si>
  <si>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</si>
  <si>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</si>
  <si>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</si>
  <si>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</si>
  <si>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</si>
  <si>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</si>
  <si>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</si>
  <si>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</si>
  <si>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</si>
  <si>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</si>
  <si>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</si>
  <si>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</si>
  <si>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</si>
  <si>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</si>
  <si>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</si>
  <si>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</si>
  <si>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</si>
  <si>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</si>
  <si>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</si>
  <si>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</si>
  <si>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</si>
  <si>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</si>
  <si>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</si>
  <si>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</si>
  <si>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</si>
  <si>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</si>
  <si>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</si>
  <si>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</si>
  <si>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</si>
  <si>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</si>
  <si>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</si>
  <si>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</si>
  <si>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</si>
  <si>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</si>
  <si>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</si>
  <si>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</si>
  <si>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</si>
  <si>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</si>
  <si>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</si>
  <si>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</si>
  <si>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</si>
  <si>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</si>
  <si>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</si>
  <si>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</si>
  <si>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</si>
  <si>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</si>
  <si>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</si>
  <si>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</si>
  <si>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</si>
  <si>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</si>
  <si>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</si>
  <si>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</si>
  <si>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</si>
  <si>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</si>
  <si>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</si>
  <si>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</si>
  <si>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</si>
  <si>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</si>
  <si>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</si>
  <si>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</si>
  <si>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</si>
  <si>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</si>
  <si>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</si>
  <si>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</si>
  <si>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</si>
  <si>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</si>
  <si>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</si>
  <si>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</si>
  <si>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</si>
  <si>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</si>
  <si>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</si>
  <si>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</si>
  <si>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</si>
  <si>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</si>
  <si>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</si>
  <si>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</si>
  <si>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</si>
  <si>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</si>
  <si>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</si>
  <si>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</si>
  <si>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</si>
  <si>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</si>
  <si>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</si>
  <si>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</si>
  <si>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</si>
  <si>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</si>
  <si>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</si>
  <si>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</si>
  <si>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</si>
  <si>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</si>
  <si>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</si>
  <si>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</si>
  <si>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</si>
  <si>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</si>
  <si>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</si>
  <si>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</si>
  <si>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</si>
  <si>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</si>
  <si>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</si>
  <si>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</si>
  <si>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</si>
  <si>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</si>
  <si>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</si>
  <si>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</si>
  <si>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</si>
  <si>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</si>
  <si>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</si>
  <si>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</si>
  <si>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</si>
  <si>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</si>
  <si>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</si>
  <si>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</si>
  <si>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</si>
  <si>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</si>
  <si>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</si>
  <si>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</si>
  <si>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</si>
  <si>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</si>
  <si>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</si>
  <si>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</si>
  <si>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</si>
  <si>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</si>
  <si>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</si>
  <si>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</si>
  <si>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</si>
  <si>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</si>
  <si>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</si>
  <si>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</si>
  <si>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</si>
  <si>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</si>
  <si>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</si>
  <si>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</si>
  <si>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</si>
  <si>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</si>
  <si>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</si>
  <si>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</si>
  <si>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</si>
  <si>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</si>
  <si>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</si>
  <si>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</si>
  <si>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</si>
  <si>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</si>
  <si>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</si>
  <si>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</si>
  <si>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</si>
  <si>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</si>
  <si>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</si>
  <si>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</si>
  <si>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</si>
  <si>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</si>
  <si>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</si>
  <si>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</si>
  <si>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</si>
  <si>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</si>
  <si>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</si>
  <si>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</si>
  <si>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</si>
  <si>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</si>
  <si>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</si>
  <si>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</si>
  <si>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</si>
  <si>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</si>
  <si>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</si>
  <si>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</si>
  <si>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</si>
  <si>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</si>
  <si>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</si>
  <si>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</si>
  <si>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</si>
  <si>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</si>
  <si>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</si>
  <si>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</si>
  <si>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</si>
  <si>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</si>
  <si>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</si>
  <si>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</si>
  <si>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</si>
  <si>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</si>
  <si>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</si>
  <si>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</si>
  <si>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</si>
  <si>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</si>
  <si>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</si>
  <si>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</si>
  <si>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</si>
  <si>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</si>
  <si>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</si>
  <si>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</si>
  <si>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</si>
  <si>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</si>
  <si>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</si>
  <si>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</si>
  <si>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</si>
  <si>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</si>
  <si>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</si>
  <si>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</si>
  <si>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</si>
  <si>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</si>
  <si>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</si>
  <si>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</si>
  <si>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</si>
  <si>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</si>
  <si>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</si>
  <si>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</si>
  <si>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</si>
  <si>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</si>
  <si>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</si>
  <si>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</si>
  <si>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</si>
  <si>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</si>
  <si>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</si>
  <si>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</si>
  <si>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</si>
  <si>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</si>
  <si>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</si>
  <si>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</si>
  <si>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</si>
  <si>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</si>
  <si>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</si>
  <si>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</si>
  <si>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</si>
  <si>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</si>
  <si>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</si>
  <si>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</si>
  <si>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</si>
  <si>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</si>
  <si>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</si>
  <si>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</si>
  <si>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</si>
  <si>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</si>
  <si>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</si>
  <si>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</si>
  <si>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</si>
  <si>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</si>
  <si>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</si>
  <si>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</si>
  <si>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</si>
  <si>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</si>
  <si>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</si>
  <si>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</si>
  <si>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</si>
  <si>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</si>
  <si>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</si>
  <si>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</si>
  <si>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</si>
  <si>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</si>
  <si>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</si>
  <si>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</si>
  <si>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</si>
  <si>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</si>
  <si>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</si>
  <si>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</si>
  <si>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</si>
  <si>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</si>
  <si>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</si>
  <si>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</si>
  <si>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</si>
  <si>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</si>
  <si>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</si>
  <si>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</si>
  <si>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</si>
  <si>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</si>
  <si>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</si>
  <si>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</si>
  <si>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</si>
  <si>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</si>
  <si>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</si>
  <si>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</si>
  <si>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</si>
  <si>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</si>
  <si>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</si>
  <si>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</si>
  <si>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</si>
  <si>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</si>
  <si>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</si>
  <si>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</si>
  <si>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</si>
  <si>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</si>
  <si>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</si>
  <si>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</si>
  <si>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</si>
  <si>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</si>
  <si>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</si>
  <si>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</si>
  <si>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</si>
  <si>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</si>
  <si>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</si>
  <si>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</si>
  <si>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</si>
  <si>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</si>
  <si>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</si>
  <si>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</si>
  <si>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</si>
  <si>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</si>
  <si>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</si>
  <si>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</si>
  <si>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</si>
  <si>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</si>
  <si>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</si>
  <si>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</si>
  <si>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</si>
  <si>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</si>
  <si>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</si>
  <si>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</si>
  <si>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</si>
  <si>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</si>
  <si>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</si>
  <si>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</si>
  <si>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</si>
  <si>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</si>
  <si>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</si>
  <si>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</si>
  <si>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</si>
  <si>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</si>
  <si>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</si>
  <si>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</si>
  <si>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</si>
  <si>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</si>
  <si>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</si>
  <si>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</si>
  <si>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</si>
  <si>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</si>
  <si>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</si>
  <si>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</si>
  <si>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</si>
  <si>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</si>
  <si>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</si>
  <si>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</si>
  <si>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</si>
  <si>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</si>
  <si>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</si>
  <si>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</si>
  <si>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</si>
  <si>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</si>
  <si>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</si>
  <si>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</si>
  <si>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</si>
  <si>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</si>
  <si>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</si>
  <si>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</si>
  <si>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</si>
  <si>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</si>
  <si>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</si>
  <si>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</si>
  <si>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</si>
  <si>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</si>
  <si>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</si>
  <si>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</si>
  <si>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</si>
  <si>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</si>
  <si>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</si>
  <si>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</si>
  <si>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</si>
  <si>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</si>
  <si>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</si>
  <si>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</si>
  <si>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</si>
  <si>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</si>
  <si>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</si>
  <si>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</si>
  <si>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</si>
  <si>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</si>
  <si>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</si>
  <si>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</si>
  <si>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</si>
  <si>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</si>
  <si>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</si>
  <si>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</si>
  <si>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</si>
  <si>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</si>
  <si>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</si>
  <si>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</si>
  <si>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</si>
  <si>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</si>
  <si>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</si>
  <si>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</si>
  <si>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</si>
  <si>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</si>
  <si>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</si>
  <si>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</si>
  <si>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</si>
  <si>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</si>
  <si>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</si>
  <si>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</si>
  <si>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</si>
  <si>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</si>
  <si>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</si>
  <si>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</si>
  <si>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</si>
  <si>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</si>
  <si>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</si>
  <si>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</si>
  <si>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</si>
  <si>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</si>
  <si>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</si>
  <si>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</si>
  <si>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</si>
  <si>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</si>
  <si>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</si>
  <si>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</si>
  <si>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</si>
  <si>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</si>
  <si>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</si>
  <si>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</si>
  <si>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</si>
  <si>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</si>
  <si>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</si>
  <si>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</si>
  <si>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</si>
  <si>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</si>
  <si>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</si>
  <si>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</si>
  <si>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</si>
  <si>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</si>
  <si>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</si>
  <si>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</si>
  <si>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</si>
  <si>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</si>
  <si>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</si>
  <si>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</si>
  <si>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</si>
  <si>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</si>
  <si>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</si>
  <si>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</si>
  <si>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</si>
  <si>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</si>
  <si>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</si>
  <si>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</si>
  <si>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</si>
  <si>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</si>
  <si>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</si>
  <si>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</si>
  <si>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</si>
  <si>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</si>
  <si>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</si>
  <si>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</si>
  <si>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</si>
  <si>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</si>
  <si>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</si>
  <si>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</si>
  <si>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</si>
  <si>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</si>
  <si>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</si>
  <si>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</si>
  <si>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</si>
  <si>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</si>
  <si>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</si>
  <si>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</si>
  <si>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</si>
  <si>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</si>
  <si>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</si>
  <si>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</si>
  <si>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</si>
  <si>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</si>
  <si>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</si>
  <si>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</si>
  <si>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</si>
  <si>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</si>
  <si>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</si>
  <si>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</si>
  <si>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</si>
  <si>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</si>
  <si>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</si>
  <si>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</si>
  <si>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</si>
  <si>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</si>
  <si>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</si>
  <si>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</si>
  <si>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</si>
  <si>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</si>
  <si>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</si>
  <si>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</si>
  <si>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</si>
  <si>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</si>
  <si>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</si>
  <si>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</si>
  <si>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</si>
  <si>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</si>
  <si>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</si>
  <si>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</si>
  <si>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</si>
  <si>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</si>
  <si>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</si>
  <si>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</si>
  <si>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</si>
  <si>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</si>
  <si>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</si>
  <si>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</si>
  <si>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</si>
  <si>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</si>
  <si>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</si>
  <si>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</si>
  <si>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</si>
  <si>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</si>
  <si>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</si>
  <si>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</si>
  <si>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</si>
  <si>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</si>
  <si>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</si>
  <si>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</si>
  <si>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</si>
  <si>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</si>
  <si>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</si>
  <si>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</si>
  <si>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</si>
  <si>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</si>
  <si>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</si>
  <si>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</si>
  <si>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</si>
  <si>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</si>
  <si>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</si>
  <si>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</si>
  <si>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</si>
  <si>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</si>
  <si>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</si>
  <si>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</si>
  <si>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</si>
  <si>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</si>
  <si>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</si>
  <si>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</si>
  <si>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</si>
  <si>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</si>
  <si>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</si>
  <si>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</si>
  <si>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</si>
  <si>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</si>
  <si>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</si>
  <si>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</si>
  <si>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</si>
  <si>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</si>
  <si>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</si>
  <si>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</si>
  <si>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</si>
  <si>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</si>
  <si>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</si>
  <si>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</si>
  <si>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</si>
  <si>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</si>
  <si>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</si>
  <si>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</si>
  <si>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</si>
  <si>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</si>
  <si>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</si>
  <si>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</si>
  <si>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</si>
  <si>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</si>
  <si>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</si>
  <si>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</si>
  <si>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</si>
  <si>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</si>
  <si>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</si>
  <si>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</si>
  <si>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</si>
  <si>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</si>
  <si>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</si>
  <si>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</si>
  <si>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</si>
  <si>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</si>
  <si>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</si>
  <si>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</si>
  <si>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</si>
  <si>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</si>
  <si>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</si>
  <si>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</si>
  <si>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</si>
  <si>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</si>
  <si>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</si>
  <si>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</si>
  <si>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</si>
  <si>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</si>
  <si>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</si>
  <si>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</si>
  <si>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</si>
  <si>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</si>
  <si>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</si>
  <si>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</si>
  <si>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</si>
  <si>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</si>
  <si>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</si>
  <si>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</si>
  <si>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</si>
  <si>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</si>
  <si>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</si>
  <si>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</si>
  <si>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</si>
  <si>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</si>
  <si>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</si>
  <si>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</si>
  <si>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</si>
  <si>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</si>
  <si>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</si>
  <si>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</si>
  <si>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</si>
  <si>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</si>
  <si>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</si>
  <si>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</si>
  <si>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</si>
  <si>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</si>
  <si>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</si>
  <si>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</si>
  <si>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</si>
  <si>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</si>
  <si>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</si>
  <si>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</si>
  <si>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</si>
  <si>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</si>
  <si>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</si>
  <si>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</si>
  <si>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</si>
  <si>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</si>
  <si>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</si>
  <si>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</si>
  <si>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</si>
  <si>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</si>
  <si>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</si>
  <si>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</si>
  <si>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</si>
  <si>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</si>
  <si>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</si>
  <si>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</si>
  <si>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</si>
  <si>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</si>
  <si>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</si>
  <si>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</si>
  <si>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</si>
  <si>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</si>
  <si>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</si>
  <si>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</si>
  <si>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</si>
  <si>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</si>
  <si>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</si>
  <si>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</si>
  <si>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</si>
  <si>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</si>
  <si>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</si>
  <si>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</si>
  <si>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</si>
  <si>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</si>
  <si>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</si>
  <si>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</si>
  <si>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</si>
  <si>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</si>
  <si>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</si>
  <si>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</si>
  <si>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</si>
  <si>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</si>
  <si>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</si>
  <si>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</si>
  <si>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</si>
  <si>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</si>
  <si>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</si>
  <si>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</si>
  <si>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</si>
  <si>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</si>
  <si>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</si>
  <si>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</si>
  <si>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</si>
  <si>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</si>
  <si>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</si>
  <si>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</si>
  <si>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</si>
  <si>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</si>
  <si>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</si>
  <si>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</si>
  <si>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</si>
  <si>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</si>
  <si>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</si>
  <si>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</si>
  <si>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</si>
  <si>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</si>
  <si>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</si>
  <si>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</si>
  <si>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</si>
  <si>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</si>
  <si>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</si>
  <si>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</si>
  <si>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</si>
  <si>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</si>
  <si>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</si>
  <si>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</si>
  <si>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</si>
  <si>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</si>
  <si>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</si>
  <si>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</si>
  <si>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</si>
  <si>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</si>
  <si>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</si>
  <si>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</si>
  <si>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</si>
  <si>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</si>
  <si>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</si>
  <si>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</si>
  <si>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</si>
  <si>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</si>
  <si>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</si>
  <si>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</si>
  <si>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</si>
  <si>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</si>
  <si>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</si>
  <si>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</si>
  <si>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</si>
  <si>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</si>
  <si>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</si>
  <si>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</si>
  <si>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</si>
  <si>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</si>
  <si>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</si>
  <si>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</si>
  <si>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</si>
  <si>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</si>
  <si>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</si>
  <si>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</si>
  <si>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</si>
  <si>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</si>
  <si>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</si>
  <si>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</si>
  <si>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</si>
  <si>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</si>
  <si>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</si>
  <si>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</si>
  <si>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</si>
  <si>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</si>
  <si>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</si>
  <si>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</si>
  <si>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</si>
  <si>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</si>
  <si>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</si>
  <si>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</si>
  <si>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</si>
  <si>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</si>
  <si>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</si>
  <si>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</si>
  <si>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</si>
  <si>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</si>
  <si>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</si>
  <si>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</si>
  <si>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</si>
  <si>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</si>
  <si>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</si>
  <si>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</si>
  <si>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</si>
  <si>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</si>
  <si>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</si>
  <si>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</si>
  <si>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</si>
  <si>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</si>
  <si>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</si>
  <si>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</si>
  <si>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</si>
  <si>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</si>
  <si>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</si>
  <si>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</si>
  <si>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</si>
  <si>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</si>
  <si>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</si>
  <si>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</si>
  <si>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</si>
  <si>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</si>
  <si>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</si>
  <si>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</si>
  <si>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</si>
  <si>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</si>
  <si>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</si>
  <si>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</si>
  <si>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</si>
  <si>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</si>
  <si>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</si>
  <si>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</si>
  <si>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</si>
  <si>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</si>
  <si>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</si>
  <si>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</si>
  <si>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</si>
  <si>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</si>
  <si>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</si>
  <si>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</si>
  <si>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</si>
  <si>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</si>
  <si>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</si>
  <si>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</si>
  <si>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</si>
  <si>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</si>
  <si>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</si>
  <si>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</si>
  <si>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</si>
  <si>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</si>
  <si>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</si>
  <si>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</si>
  <si>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</si>
  <si>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</si>
  <si>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</si>
  <si>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</si>
  <si>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</si>
  <si>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</si>
  <si>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</si>
  <si>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</si>
  <si>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</si>
  <si>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</si>
  <si>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</si>
  <si>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</si>
  <si>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</si>
  <si>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</si>
  <si>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</si>
  <si>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</si>
  <si>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</si>
  <si>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</si>
  <si>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</si>
  <si>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</si>
  <si>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</si>
  <si>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</si>
  <si>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</si>
  <si>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</si>
  <si>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</si>
  <si>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</si>
  <si>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</si>
  <si>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</si>
  <si>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</si>
  <si>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</si>
  <si>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</si>
  <si>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</si>
  <si>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</si>
  <si>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</si>
  <si>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</si>
  <si>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</si>
  <si>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</si>
  <si>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</si>
  <si>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</si>
  <si>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</si>
  <si>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</si>
  <si>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</si>
  <si>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</si>
  <si>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</si>
  <si>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</si>
  <si>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</si>
  <si>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</si>
  <si>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</si>
  <si>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</si>
  <si>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</si>
  <si>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</si>
  <si>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</si>
  <si>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</si>
  <si>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</si>
  <si>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</si>
  <si>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</si>
  <si>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</si>
  <si>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</si>
  <si>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</si>
  <si>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</si>
  <si>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</si>
  <si>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</si>
  <si>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</si>
  <si>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</si>
  <si>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</si>
  <si>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</si>
  <si>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</si>
  <si>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</si>
  <si>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</si>
  <si>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</si>
  <si>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</si>
  <si>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</si>
  <si>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</si>
  <si>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</si>
  <si>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</si>
  <si>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</si>
  <si>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</si>
  <si>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</si>
  <si>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</si>
  <si>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</si>
  <si>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</si>
  <si>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</si>
  <si>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</si>
  <si>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</si>
  <si>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</si>
  <si>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</si>
  <si>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</si>
  <si>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</si>
  <si>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</si>
  <si>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</si>
  <si>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</si>
  <si>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</si>
  <si>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</si>
  <si>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</si>
  <si>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</si>
  <si>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</si>
  <si>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</si>
  <si>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</si>
  <si>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</si>
  <si>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</si>
  <si>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</si>
  <si>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</si>
  <si>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</si>
  <si>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</si>
  <si>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</si>
  <si>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</si>
  <si>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</si>
  <si>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</si>
  <si>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</si>
  <si>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</si>
  <si>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</si>
  <si>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</si>
  <si>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</si>
  <si>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</si>
  <si>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</si>
  <si>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</si>
  <si>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</si>
  <si>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</si>
  <si>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</si>
  <si>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</si>
  <si>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</si>
  <si>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</si>
  <si>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</si>
  <si>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</si>
  <si>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</si>
  <si>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</si>
  <si>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</si>
  <si>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</si>
  <si>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</si>
  <si>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</si>
  <si>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</si>
  <si>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</si>
  <si>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</si>
  <si>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</si>
  <si>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</si>
  <si>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</si>
  <si>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</si>
  <si>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</si>
  <si>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</si>
  <si>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</si>
  <si>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</si>
  <si>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</si>
  <si>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</si>
  <si>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</si>
  <si>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</si>
  <si>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</si>
  <si>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</si>
  <si>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</si>
  <si>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</si>
  <si>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</si>
  <si>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</si>
  <si>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</si>
  <si>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</si>
  <si>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</si>
  <si>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</si>
  <si>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</si>
  <si>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</si>
  <si>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</si>
  <si>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</si>
  <si>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</si>
  <si>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</si>
  <si>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</si>
  <si>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</si>
  <si>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</si>
  <si>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</si>
  <si>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</si>
  <si>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</si>
  <si>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</si>
  <si>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</si>
  <si>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</si>
  <si>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</si>
  <si>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</si>
  <si>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</si>
  <si>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</si>
  <si>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</si>
  <si>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</si>
  <si>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</si>
  <si>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</si>
  <si>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</si>
  <si>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</si>
  <si>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</si>
  <si>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</si>
  <si>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</si>
  <si>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</si>
  <si>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</si>
  <si>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</si>
  <si>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</si>
  <si>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</si>
  <si>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</si>
  <si>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</si>
  <si>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</si>
  <si>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</si>
  <si>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</si>
  <si>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</si>
  <si>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</si>
  <si>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</si>
  <si>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</si>
  <si>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</si>
  <si>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</si>
  <si>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</si>
  <si>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</si>
  <si>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</si>
  <si>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</si>
  <si>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</si>
  <si>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</si>
  <si>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</si>
  <si>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</si>
  <si>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</si>
  <si>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</si>
  <si>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</si>
  <si>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</si>
  <si>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</si>
  <si>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</si>
  <si>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</si>
  <si>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</si>
  <si>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</si>
  <si>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</si>
  <si>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</si>
  <si>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</si>
  <si>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</si>
  <si>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</si>
  <si>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</si>
  <si>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</si>
  <si>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</si>
  <si>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</si>
  <si>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</si>
  <si>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</si>
  <si>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</si>
  <si>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</si>
  <si>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</si>
  <si>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</si>
  <si>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</si>
  <si>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</si>
  <si>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</si>
  <si>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</si>
  <si>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</si>
  <si>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</si>
  <si>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</si>
  <si>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</si>
  <si>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</si>
  <si>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</si>
  <si>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</si>
  <si>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</si>
  <si>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</si>
  <si>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</si>
  <si>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</si>
  <si>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</si>
  <si>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</si>
  <si>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</si>
  <si>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</si>
  <si>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</si>
  <si>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</si>
  <si>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</si>
  <si>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</si>
  <si>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</si>
  <si>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</si>
  <si>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</si>
  <si>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</si>
  <si>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</si>
  <si>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</si>
  <si>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</si>
  <si>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</si>
  <si>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</si>
  <si>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</si>
  <si>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</si>
  <si>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</si>
  <si>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</si>
  <si>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</si>
  <si>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</si>
  <si>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</si>
  <si>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</si>
  <si>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</si>
  <si>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</si>
  <si>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</si>
  <si>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</si>
  <si>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</si>
  <si>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</si>
  <si>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</si>
  <si>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</si>
  <si>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</si>
  <si>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</si>
  <si>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</si>
  <si>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</si>
  <si>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</si>
  <si>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</si>
  <si>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</si>
  <si>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</si>
  <si>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</si>
  <si>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</si>
  <si>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</si>
  <si>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</si>
  <si>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</si>
  <si>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</si>
  <si>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</si>
  <si>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</si>
  <si>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</si>
  <si>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</si>
  <si>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</si>
  <si>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</si>
  <si>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</si>
  <si>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</si>
  <si>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</si>
  <si>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</si>
  <si>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</si>
  <si>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</si>
  <si>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</si>
  <si>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</si>
  <si>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</si>
  <si>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</si>
  <si>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</si>
  <si>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</si>
  <si>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</si>
  <si>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</si>
  <si>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</si>
  <si>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</si>
  <si>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</si>
  <si>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</si>
  <si>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</si>
  <si>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</si>
  <si>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</si>
  <si>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</si>
  <si>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</si>
  <si>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</si>
  <si>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</si>
  <si>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</si>
  <si>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</si>
  <si>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</si>
  <si>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</si>
  <si>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</si>
  <si>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</si>
  <si>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</si>
  <si>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</si>
  <si>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</si>
  <si>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</si>
  <si>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</si>
  <si>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</si>
  <si>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</si>
  <si>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</si>
  <si>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</si>
  <si>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</si>
  <si>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</si>
  <si>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</si>
  <si>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</si>
  <si>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</si>
  <si>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</si>
  <si>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</si>
  <si>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</si>
  <si>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</si>
  <si>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</si>
  <si>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</si>
  <si>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</si>
  <si>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</si>
  <si>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</si>
  <si>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</si>
  <si>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</si>
  <si>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</si>
  <si>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</si>
  <si>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</si>
  <si>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</si>
  <si>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</si>
  <si>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</si>
  <si>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</si>
  <si>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</si>
  <si>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</si>
  <si>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</si>
  <si>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</si>
  <si>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</si>
  <si>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</si>
  <si>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</si>
  <si>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</si>
  <si>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</si>
  <si>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</si>
  <si>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</si>
  <si>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</si>
  <si>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</si>
  <si>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</si>
  <si>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</si>
  <si>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</si>
  <si>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</si>
  <si>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</si>
  <si>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</si>
  <si>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</si>
  <si>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</si>
  <si>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</si>
  <si>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</si>
  <si>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</si>
  <si>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</si>
  <si>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</si>
  <si>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</si>
  <si>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</si>
  <si>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</si>
  <si>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</si>
  <si>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</si>
  <si>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</si>
  <si>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</si>
  <si>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</si>
  <si>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</si>
  <si>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</si>
  <si>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</si>
  <si>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</si>
  <si>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</si>
  <si>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</si>
  <si>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</si>
  <si>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</si>
  <si>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</si>
  <si>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</si>
  <si>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</si>
  <si>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</si>
  <si>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</si>
  <si>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</si>
  <si>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</si>
  <si>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</si>
  <si>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</si>
  <si>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</si>
  <si>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</si>
  <si>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</si>
  <si>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</si>
  <si>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</si>
  <si>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</si>
  <si>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</si>
  <si>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</si>
  <si>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</si>
  <si>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</si>
  <si>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</si>
  <si>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</si>
  <si>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</si>
  <si>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</si>
  <si>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</si>
  <si>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</si>
  <si>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</si>
  <si>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</si>
  <si>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</si>
  <si>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</si>
  <si>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</si>
  <si>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</si>
  <si>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</si>
  <si>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</si>
  <si>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</si>
  <si>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</si>
  <si>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</si>
  <si>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</si>
  <si>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</si>
  <si>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</si>
  <si>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</si>
  <si>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</si>
  <si>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</si>
  <si>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</si>
  <si>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</si>
  <si>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</si>
  <si>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</si>
  <si>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</si>
  <si>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</si>
  <si>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</si>
  <si>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</si>
  <si>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</si>
  <si>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</si>
  <si>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</si>
  <si>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</si>
  <si>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</si>
  <si>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</si>
  <si>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</si>
  <si>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</si>
  <si>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</si>
  <si>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</si>
  <si>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</si>
  <si>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</si>
  <si>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</si>
  <si>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</si>
  <si>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</si>
  <si>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</si>
  <si>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</si>
  <si>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</si>
  <si>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</si>
  <si>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</si>
  <si>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</si>
  <si>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</si>
  <si>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</si>
  <si>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</si>
  <si>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</si>
  <si>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</si>
  <si>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</si>
  <si>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</si>
  <si>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</si>
  <si>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</si>
  <si>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</si>
  <si>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</si>
  <si>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</si>
  <si>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</si>
  <si>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</si>
  <si>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</si>
  <si>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</si>
  <si>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</si>
  <si>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</si>
  <si>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</si>
  <si>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</si>
  <si>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</si>
  <si>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</si>
  <si>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</si>
  <si>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</si>
  <si>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</si>
  <si>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</si>
  <si>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</si>
  <si>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</si>
  <si>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</si>
  <si>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</si>
  <si>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</si>
  <si>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</si>
  <si>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</si>
  <si>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</si>
  <si>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</si>
  <si>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</si>
  <si>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</si>
  <si>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</si>
  <si>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</si>
  <si>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</si>
  <si>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</si>
  <si>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</si>
  <si>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</si>
  <si>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</si>
  <si>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</si>
  <si>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</si>
  <si>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</si>
  <si>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</si>
  <si>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</si>
  <si>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</si>
  <si>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</si>
  <si>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</si>
  <si>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</si>
  <si>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</si>
  <si>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</si>
  <si>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</si>
  <si>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</si>
  <si>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</si>
  <si>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</si>
  <si>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</si>
  <si>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</si>
  <si>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</si>
  <si>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</si>
  <si>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</si>
  <si>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</si>
  <si>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</si>
  <si>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</si>
  <si>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</si>
  <si>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</si>
  <si>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</si>
  <si>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</si>
  <si>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</si>
  <si>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</si>
  <si>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</si>
  <si>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</si>
  <si>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</si>
  <si>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</si>
  <si>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</si>
  <si>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</si>
  <si>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</si>
  <si>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</si>
  <si>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</si>
  <si>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</si>
  <si>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</si>
  <si>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</si>
  <si>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</si>
  <si>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</si>
  <si>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</si>
  <si>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</si>
  <si>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</si>
  <si>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</si>
  <si>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</si>
  <si>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</si>
  <si>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</si>
  <si>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</si>
  <si>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</si>
  <si>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</si>
  <si>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</si>
  <si>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</si>
  <si>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</si>
  <si>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</si>
  <si>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</si>
  <si>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</si>
  <si>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</si>
  <si>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</si>
  <si>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</si>
  <si>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</si>
  <si>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</si>
  <si>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</si>
  <si>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</si>
  <si>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</si>
  <si>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</si>
  <si>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</si>
  <si>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</si>
  <si>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</si>
  <si>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</si>
  <si>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</si>
  <si>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</si>
  <si>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</si>
  <si>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</si>
  <si>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</si>
  <si>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</si>
  <si>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</si>
  <si>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</si>
  <si>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</si>
  <si>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</si>
  <si>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</si>
  <si>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</si>
  <si>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</si>
  <si>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</si>
  <si>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</si>
  <si>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</si>
  <si>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</si>
  <si>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</si>
  <si>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</si>
  <si>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</si>
  <si>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</si>
  <si>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</si>
  <si>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</si>
  <si>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</si>
  <si>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</si>
  <si>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</si>
  <si>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</si>
  <si>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</si>
  <si>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</si>
  <si>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</si>
  <si>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</si>
  <si>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</si>
  <si>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</si>
  <si>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</si>
  <si>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</si>
  <si>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</si>
  <si>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</si>
  <si>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</si>
  <si>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</si>
  <si>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</si>
  <si>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</si>
  <si>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</si>
  <si>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</si>
  <si>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</si>
  <si>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</si>
  <si>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</si>
  <si>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</si>
  <si>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</si>
  <si>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</si>
  <si>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</si>
  <si>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</si>
  <si>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</si>
  <si>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</si>
  <si>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</si>
  <si>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</si>
  <si>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</si>
  <si>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</si>
  <si>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</si>
  <si>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</si>
  <si>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</si>
  <si>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</si>
  <si>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</si>
  <si>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</si>
  <si>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</si>
  <si>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</si>
  <si>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</si>
  <si>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</si>
  <si>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</si>
  <si>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</si>
  <si>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</si>
  <si>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</si>
  <si>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</si>
  <si>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</si>
  <si>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</si>
  <si>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</si>
  <si>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</si>
  <si>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</si>
  <si>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</si>
  <si>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</si>
  <si>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</si>
  <si>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</si>
  <si>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</si>
  <si>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</si>
  <si>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</si>
  <si>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</si>
  <si>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</si>
  <si>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</si>
  <si>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</si>
  <si>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</si>
  <si>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</si>
  <si>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</si>
  <si>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</si>
  <si>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</si>
  <si>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</si>
  <si>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</si>
  <si>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</si>
  <si>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</si>
  <si>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</si>
  <si>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</si>
  <si>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</si>
  <si>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</si>
  <si>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</si>
  <si>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</si>
  <si>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</si>
  <si>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</si>
  <si>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</si>
  <si>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</si>
  <si>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</si>
  <si>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</si>
  <si>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</si>
  <si>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</si>
  <si>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</si>
  <si>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</si>
  <si>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</si>
  <si>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</si>
  <si>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</si>
  <si>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</si>
  <si>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</si>
  <si>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</si>
  <si>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</si>
  <si>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</si>
  <si>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</si>
  <si>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</si>
  <si>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</si>
  <si>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</si>
  <si>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</si>
  <si>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</si>
  <si>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</si>
  <si>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</si>
  <si>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</si>
  <si>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</si>
  <si>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</si>
  <si>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</si>
  <si>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</si>
  <si>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</si>
  <si>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</si>
  <si>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</si>
  <si>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</si>
  <si>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</si>
  <si>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</si>
  <si>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</si>
  <si>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</si>
  <si>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</si>
  <si>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</si>
  <si>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</si>
  <si>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</si>
  <si>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</si>
  <si>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</si>
  <si>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</si>
  <si>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</si>
  <si>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</si>
  <si>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</si>
  <si>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</si>
  <si>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</si>
  <si>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</si>
  <si>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</si>
  <si>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</si>
  <si>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</si>
  <si>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</si>
  <si>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</si>
  <si>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</si>
  <si>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</si>
  <si>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</si>
  <si>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</si>
  <si>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</si>
  <si>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</si>
  <si>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</si>
  <si>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</si>
  <si>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</si>
  <si>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</si>
  <si>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</si>
  <si>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</si>
  <si>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</si>
  <si>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</si>
  <si>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</si>
  <si>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</si>
  <si>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</si>
  <si>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</si>
  <si>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</si>
  <si>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</si>
  <si>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</si>
  <si>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</si>
  <si>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</si>
  <si>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</si>
  <si>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</si>
  <si>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</si>
  <si>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</si>
  <si>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</si>
  <si>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</si>
  <si>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</si>
  <si>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</si>
  <si>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</si>
  <si>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</si>
  <si>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</si>
  <si>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</si>
  <si>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</si>
  <si>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</si>
  <si>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</si>
  <si>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</si>
  <si>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</si>
  <si>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</si>
  <si>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</si>
  <si>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</si>
  <si>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</si>
  <si>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</si>
  <si>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</si>
  <si>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</si>
  <si>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</si>
  <si>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</si>
  <si>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</si>
  <si>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</si>
  <si>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</si>
  <si>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</si>
  <si>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</si>
  <si>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</si>
  <si>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</si>
  <si>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</si>
  <si>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</si>
  <si>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</si>
  <si>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</si>
  <si>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</si>
  <si>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</si>
  <si>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</si>
  <si>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</si>
  <si>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</si>
  <si>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</si>
  <si>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</si>
  <si>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</si>
  <si>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</si>
  <si>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</si>
  <si>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</si>
  <si>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</si>
  <si>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</si>
  <si>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</si>
  <si>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</si>
  <si>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</si>
  <si>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</si>
  <si>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</si>
  <si>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</si>
  <si>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</si>
  <si>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</si>
  <si>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</si>
  <si>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</si>
  <si>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</si>
  <si>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</si>
  <si>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</si>
  <si>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</si>
  <si>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</si>
  <si>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</si>
  <si>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</si>
  <si>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</si>
  <si>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</si>
  <si>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</si>
  <si>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</si>
  <si>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</si>
  <si>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</si>
  <si>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</si>
  <si>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</si>
  <si>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</si>
  <si>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</si>
  <si>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</si>
  <si>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</si>
  <si>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</si>
  <si>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</si>
  <si>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</si>
  <si>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</si>
  <si>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</si>
  <si>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</si>
  <si>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</si>
  <si>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</si>
  <si>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</si>
  <si>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</si>
  <si>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</si>
  <si>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</si>
  <si>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</si>
  <si>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</si>
  <si>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</si>
  <si>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</si>
  <si>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</si>
  <si>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</si>
  <si>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</si>
  <si>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</si>
  <si>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</si>
  <si>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</si>
  <si>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</si>
  <si>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</si>
  <si>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</si>
  <si>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</si>
  <si>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</si>
  <si>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</si>
  <si>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</si>
  <si>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</si>
  <si>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</si>
  <si>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</si>
  <si>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</si>
  <si>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</si>
  <si>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</si>
  <si>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</si>
  <si>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</si>
  <si>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</si>
  <si>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</si>
  <si>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</si>
  <si>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</si>
  <si>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</si>
  <si>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</si>
  <si>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</si>
  <si>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</si>
  <si>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</si>
  <si>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</si>
  <si>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</si>
  <si>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</si>
  <si>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</si>
  <si>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</si>
  <si>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</si>
  <si>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</si>
  <si>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</si>
  <si>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</si>
  <si>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</si>
  <si>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</si>
  <si>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</si>
  <si>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</si>
  <si>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</si>
  <si>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</si>
  <si>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</si>
  <si>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</si>
  <si>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</si>
  <si>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</si>
  <si>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</si>
  <si>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</si>
  <si>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</si>
  <si>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</si>
  <si>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</si>
  <si>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</si>
  <si>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</si>
  <si>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</si>
  <si>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</si>
  <si>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</si>
  <si>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</si>
  <si>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</si>
  <si>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</si>
  <si>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</si>
  <si>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</si>
  <si>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</si>
  <si>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</si>
  <si>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</si>
  <si>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</si>
  <si>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</si>
  <si>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</si>
  <si>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</si>
  <si>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</si>
  <si>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</si>
  <si>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</si>
  <si>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</si>
  <si>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</si>
  <si>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</si>
  <si>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</si>
  <si>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</si>
  <si>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</si>
  <si>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</si>
  <si>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</si>
  <si>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</si>
  <si>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</si>
  <si>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</si>
  <si>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</si>
  <si>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</si>
  <si>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</si>
  <si>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</si>
  <si>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</si>
  <si>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</si>
  <si>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</si>
  <si>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</si>
  <si>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</si>
  <si>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</si>
  <si>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</si>
  <si>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</si>
  <si>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</si>
  <si>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</si>
  <si>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</si>
  <si>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</si>
  <si>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</si>
  <si>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</si>
  <si>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</si>
  <si>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</si>
  <si>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</si>
  <si>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</si>
  <si>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</si>
  <si>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</si>
  <si>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</si>
  <si>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</si>
  <si>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</si>
  <si>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</si>
  <si>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</si>
  <si>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</si>
  <si>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</si>
  <si>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</si>
  <si>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</si>
  <si>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</si>
  <si>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</si>
  <si>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</si>
  <si>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</si>
  <si>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</si>
  <si>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</si>
  <si>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</si>
  <si>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</si>
  <si>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</si>
  <si>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</si>
  <si>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</si>
  <si>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</si>
  <si>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</si>
  <si>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</si>
  <si>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</si>
  <si>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</si>
  <si>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</si>
  <si>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</si>
  <si>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</si>
  <si>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</si>
  <si>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</si>
  <si>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</si>
  <si>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</si>
  <si>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</si>
  <si>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</si>
  <si>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</si>
  <si>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</si>
  <si>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</si>
  <si>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</si>
  <si>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</si>
  <si>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</si>
  <si>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</si>
  <si>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</si>
  <si>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</si>
  <si>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</si>
  <si>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</si>
  <si>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</si>
  <si>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</si>
  <si>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</si>
  <si>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</si>
  <si>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</si>
  <si>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</si>
  <si>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</si>
  <si>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</si>
  <si>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</si>
  <si>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</si>
  <si>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</si>
  <si>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</si>
  <si>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</si>
  <si>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</si>
  <si>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</si>
  <si>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</si>
  <si>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</si>
  <si>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</si>
  <si>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</si>
  <si>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</si>
  <si>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</si>
  <si>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</si>
  <si>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</si>
  <si>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</si>
  <si>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</si>
  <si>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</si>
  <si>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</si>
  <si>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</si>
  <si>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</si>
  <si>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</si>
  <si>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</si>
  <si>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</si>
  <si>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</si>
  <si>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</si>
  <si>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</si>
  <si>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</si>
  <si>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</si>
  <si>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</si>
  <si>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</si>
  <si>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</si>
  <si>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</si>
  <si>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</si>
  <si>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</si>
  <si>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</si>
  <si>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</si>
  <si>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</si>
  <si>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</si>
  <si>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</si>
  <si>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</si>
  <si>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</si>
  <si>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</si>
  <si>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</si>
  <si>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</si>
  <si>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</si>
  <si>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</si>
  <si>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</si>
  <si>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</si>
  <si>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</si>
  <si>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</si>
  <si>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</si>
  <si>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</si>
  <si>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</si>
  <si>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</si>
  <si>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</si>
  <si>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</si>
  <si>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</si>
  <si>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</si>
  <si>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</si>
  <si>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</si>
  <si>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</si>
  <si>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</si>
  <si>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</si>
  <si>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</si>
  <si>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</si>
  <si>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</si>
  <si>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</si>
  <si>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</si>
  <si>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</si>
  <si>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</si>
  <si>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</si>
  <si>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</si>
  <si>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</si>
  <si>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</si>
  <si>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</si>
  <si>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</si>
  <si>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</si>
  <si>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</si>
  <si>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</si>
  <si>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</si>
  <si>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</si>
  <si>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</si>
  <si>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</si>
  <si>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</si>
  <si>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</si>
  <si>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</si>
  <si>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</si>
  <si>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</si>
  <si>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</si>
  <si>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</si>
  <si>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</si>
  <si>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</si>
  <si>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</si>
  <si>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</si>
  <si>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</si>
  <si>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</si>
  <si>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</si>
  <si>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</si>
  <si>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</si>
  <si>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</si>
  <si>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</si>
  <si>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</si>
  <si>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</si>
  <si>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</si>
  <si>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</si>
  <si>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</si>
  <si>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</si>
  <si>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</si>
  <si>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</si>
  <si>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</si>
  <si>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</si>
  <si>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</si>
  <si>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</si>
  <si>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</si>
  <si>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</si>
  <si>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</si>
  <si>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</si>
  <si>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</si>
  <si>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</si>
  <si>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</si>
  <si>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</si>
  <si>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</si>
  <si>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</si>
  <si>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</si>
  <si>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</si>
  <si>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</si>
  <si>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</si>
  <si>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</si>
  <si>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</si>
  <si>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</si>
  <si>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</si>
  <si>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</si>
  <si>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</si>
  <si>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</si>
  <si>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</si>
  <si>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</si>
  <si>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</si>
  <si>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</si>
  <si>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</si>
  <si>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</si>
  <si>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</si>
  <si>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</si>
  <si>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</si>
  <si>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</si>
  <si>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</si>
  <si>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</si>
  <si>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</si>
  <si>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</si>
  <si>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</si>
  <si>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</si>
  <si>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</si>
  <si>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</si>
  <si>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</si>
  <si>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</si>
  <si>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</si>
  <si>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</si>
  <si>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</si>
  <si>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</si>
  <si>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</si>
  <si>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</si>
  <si>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</si>
  <si>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</si>
  <si>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</si>
  <si>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</si>
  <si>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</si>
  <si>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</si>
  <si>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</si>
  <si>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</si>
  <si>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</si>
  <si>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</si>
  <si>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</si>
  <si>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</si>
  <si>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</si>
  <si>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</si>
  <si>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</si>
  <si>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</si>
  <si>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</si>
  <si>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</si>
  <si>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</si>
  <si>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</si>
  <si>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</si>
  <si>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</si>
  <si>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</si>
  <si>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</si>
  <si>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</si>
  <si>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</si>
  <si>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</si>
  <si>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</si>
  <si>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</si>
  <si>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</si>
  <si>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</si>
  <si>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</si>
  <si>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</si>
  <si>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</si>
  <si>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</si>
  <si>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</si>
  <si>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</si>
  <si>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</si>
  <si>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</si>
  <si>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</si>
  <si>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</si>
  <si>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</si>
  <si>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</si>
  <si>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</si>
  <si>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</si>
  <si>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</si>
  <si>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</si>
  <si>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</si>
  <si>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</si>
  <si>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</si>
  <si>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</si>
  <si>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</si>
  <si>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</si>
  <si>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</si>
  <si>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</si>
  <si>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</si>
  <si>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</si>
  <si>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</si>
  <si>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</si>
  <si>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</si>
  <si>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</si>
  <si>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</si>
  <si>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</si>
  <si>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</si>
  <si>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</si>
  <si>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</si>
  <si>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</si>
  <si>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</si>
  <si>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</si>
  <si>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</si>
  <si>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</si>
  <si>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</si>
  <si>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</si>
  <si>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</si>
  <si>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</si>
  <si>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</si>
  <si>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</si>
  <si>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</si>
  <si>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</si>
  <si>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</si>
  <si>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</si>
  <si>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</si>
  <si>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</si>
  <si>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</si>
  <si>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</si>
  <si>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</si>
  <si>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</si>
  <si>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</si>
  <si>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</si>
  <si>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</si>
  <si>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</si>
  <si>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</si>
  <si>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</si>
  <si>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</si>
  <si>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</si>
  <si>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</si>
  <si>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</si>
  <si>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</si>
  <si>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</si>
  <si>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</si>
  <si>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</si>
  <si>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</si>
  <si>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</si>
  <si>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</si>
  <si>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</si>
  <si>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</si>
  <si>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</si>
  <si>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</si>
  <si>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</si>
  <si>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</si>
  <si>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</si>
  <si>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</si>
  <si>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</si>
  <si>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</si>
  <si>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</si>
  <si>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</si>
  <si>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</si>
  <si>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</si>
  <si>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</si>
  <si>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</si>
  <si>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</si>
  <si>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</si>
  <si>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</si>
  <si>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</si>
  <si>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</si>
  <si>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</si>
  <si>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</si>
  <si>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</si>
  <si>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</si>
  <si>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</si>
  <si>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</si>
  <si>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</si>
  <si>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</si>
  <si>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</si>
  <si>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</si>
  <si>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</si>
  <si>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</si>
  <si>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</si>
  <si>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</si>
  <si>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</si>
  <si>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</si>
  <si>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</si>
  <si>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</si>
  <si>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</si>
  <si>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</si>
  <si>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</si>
  <si>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</si>
  <si>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</si>
  <si>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</si>
  <si>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</si>
  <si>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</si>
  <si>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</si>
  <si>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</si>
  <si>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</si>
  <si>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</si>
  <si>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</si>
  <si>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</si>
  <si>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</si>
  <si>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</si>
  <si>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</si>
  <si>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</si>
  <si>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</si>
  <si>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</si>
  <si>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</si>
  <si>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</si>
  <si>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</si>
  <si>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</si>
  <si>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</si>
  <si>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</si>
  <si>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</si>
  <si>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</si>
  <si>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</si>
  <si>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</si>
  <si>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</si>
  <si>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</si>
  <si>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</si>
  <si>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</si>
  <si>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</si>
  <si>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</si>
  <si>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</si>
  <si>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</si>
  <si>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</si>
  <si>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</si>
  <si>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</si>
  <si>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</si>
  <si>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</si>
  <si>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</si>
  <si>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</si>
  <si>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</si>
  <si>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</si>
  <si>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</si>
  <si>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</si>
  <si>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</si>
  <si>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</si>
  <si>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</si>
  <si>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</si>
  <si>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</si>
  <si>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</si>
  <si>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</si>
  <si>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</si>
  <si>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</si>
  <si>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</si>
  <si>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</si>
  <si>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</si>
  <si>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</si>
  <si>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</si>
  <si>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</si>
  <si>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</si>
  <si>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</si>
  <si>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</si>
  <si>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</si>
  <si>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</si>
  <si>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</si>
  <si>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</si>
  <si>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</si>
  <si>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</si>
  <si>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</si>
  <si>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</si>
  <si>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</si>
  <si>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</si>
  <si>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</si>
  <si>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</si>
  <si>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</si>
  <si>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</si>
  <si>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</si>
  <si>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</si>
  <si>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</si>
  <si>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</si>
  <si>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</si>
  <si>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</si>
  <si>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</si>
  <si>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</si>
  <si>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</si>
  <si>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</si>
  <si>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</si>
  <si>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</si>
  <si>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</si>
  <si>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</si>
  <si>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</si>
  <si>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</si>
  <si>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</si>
  <si>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</si>
  <si>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</si>
  <si>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</si>
  <si>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</si>
  <si>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</si>
  <si>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</si>
  <si>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</si>
  <si>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</si>
  <si>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</si>
  <si>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</si>
  <si>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</si>
  <si>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</si>
  <si>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</si>
  <si>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</si>
  <si>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</si>
  <si>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</si>
  <si>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</si>
  <si>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</si>
  <si>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</si>
  <si>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</si>
  <si>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</si>
  <si>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</si>
  <si>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</si>
  <si>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</si>
  <si>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</si>
  <si>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</si>
  <si>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</si>
  <si>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</si>
  <si>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</si>
  <si>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</si>
  <si>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</si>
  <si>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</si>
  <si>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</si>
  <si>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</si>
  <si>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</si>
  <si>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</si>
  <si>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</si>
  <si>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</si>
  <si>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</si>
  <si>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</si>
  <si>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</si>
  <si>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</si>
  <si>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</si>
  <si>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</si>
  <si>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</si>
  <si>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</si>
  <si>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</si>
  <si>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</si>
  <si>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</si>
  <si>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</si>
  <si>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</si>
  <si>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</si>
  <si>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</si>
  <si>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</si>
  <si>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</si>
  <si>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</si>
  <si>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</si>
  <si>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</si>
  <si>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</si>
  <si>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</si>
  <si>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</si>
  <si>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</si>
  <si>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</si>
  <si>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</si>
  <si>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</si>
  <si>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</si>
  <si>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</si>
  <si>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</si>
  <si>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</si>
  <si>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</si>
  <si>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</si>
  <si>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</si>
  <si>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</si>
  <si>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</si>
  <si>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</si>
  <si>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</si>
  <si>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</si>
  <si>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</si>
  <si>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</si>
  <si>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</si>
  <si>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</si>
  <si>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</si>
  <si>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</si>
  <si>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</si>
  <si>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</si>
  <si>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</si>
  <si>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</si>
  <si>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</si>
  <si>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</si>
  <si>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</si>
  <si>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</si>
  <si>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</si>
  <si>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</si>
  <si>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</si>
  <si>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</si>
  <si>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</si>
  <si>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</si>
  <si>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</si>
  <si>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</si>
  <si>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</si>
  <si>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</si>
  <si>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</si>
  <si>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</si>
  <si>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</si>
  <si>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</si>
  <si>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</si>
  <si>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</si>
  <si>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</si>
  <si>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</si>
  <si>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</si>
  <si>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</si>
  <si>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</si>
  <si>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</si>
  <si>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</si>
  <si>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</si>
  <si>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</si>
  <si>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</si>
  <si>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</si>
  <si>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</si>
  <si>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</si>
  <si>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</si>
  <si>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</si>
  <si>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</si>
  <si>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</si>
  <si>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</si>
  <si>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</si>
  <si>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</si>
  <si>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</si>
  <si>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</si>
  <si>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</si>
  <si>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</si>
  <si>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</si>
  <si>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</si>
  <si>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</si>
  <si>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</si>
  <si>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</si>
  <si>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</si>
  <si>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</si>
  <si>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</si>
  <si>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</si>
  <si>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</si>
  <si>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</si>
  <si>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</si>
  <si>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</si>
  <si>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</si>
  <si>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</si>
  <si>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</si>
  <si>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</si>
  <si>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</si>
  <si>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</si>
  <si>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</si>
  <si>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</si>
  <si>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</si>
  <si>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</si>
  <si>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</si>
  <si>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</si>
  <si>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</si>
  <si>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</si>
  <si>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</si>
  <si>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</si>
  <si>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</si>
  <si>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</si>
  <si>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</si>
  <si>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</si>
  <si>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</si>
  <si>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</si>
  <si>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</si>
  <si>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</si>
  <si>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</si>
  <si>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</si>
  <si>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</si>
  <si>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</si>
  <si>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</si>
  <si>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</si>
  <si>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</si>
  <si>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</si>
  <si>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</si>
  <si>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</si>
  <si>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</si>
  <si>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</si>
  <si>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</si>
  <si>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</si>
  <si>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</si>
  <si>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</si>
  <si>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</si>
  <si>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</si>
  <si>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</si>
  <si>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</si>
  <si>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</si>
  <si>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</si>
  <si>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</si>
  <si>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</si>
  <si>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</si>
  <si>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</si>
  <si>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</si>
  <si>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</si>
  <si>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</si>
  <si>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</si>
  <si>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</si>
  <si>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</si>
  <si>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</si>
  <si>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</si>
  <si>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</si>
  <si>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</si>
  <si>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</si>
  <si>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</si>
  <si>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</si>
  <si>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</si>
  <si>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</si>
  <si>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</si>
  <si>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</si>
  <si>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</si>
  <si>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</si>
  <si>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</si>
  <si>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</si>
  <si>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</si>
  <si>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</si>
  <si>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</si>
  <si>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</si>
  <si>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</si>
  <si>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</si>
  <si>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</si>
  <si>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</si>
  <si>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</si>
  <si>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</si>
  <si>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</si>
  <si>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</si>
  <si>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</si>
  <si>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</si>
  <si>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</si>
  <si>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</si>
  <si>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</si>
  <si>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</si>
  <si>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</si>
  <si>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</si>
  <si>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</si>
  <si>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</si>
  <si>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</si>
  <si>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</si>
  <si>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</si>
  <si>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</si>
  <si>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</si>
  <si>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</si>
  <si>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</si>
  <si>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</si>
  <si>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</si>
  <si>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</si>
  <si>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</si>
  <si>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</si>
  <si>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</si>
  <si>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</si>
  <si>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</si>
  <si>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</si>
  <si>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</si>
  <si>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</si>
  <si>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</si>
  <si>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</si>
  <si>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</si>
  <si>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</si>
  <si>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</si>
  <si>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</si>
  <si>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</si>
  <si>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</si>
  <si>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</si>
  <si>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</si>
  <si>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</si>
  <si>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</si>
  <si>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</si>
  <si>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</si>
  <si>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</si>
  <si>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</si>
  <si>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</si>
  <si>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</si>
  <si>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</si>
  <si>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</si>
  <si>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</si>
  <si>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</si>
  <si>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</si>
  <si>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</si>
  <si>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</si>
  <si>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</si>
  <si>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</si>
  <si>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</si>
  <si>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</si>
  <si>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</si>
  <si>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</si>
  <si>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</si>
  <si>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</si>
  <si>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</si>
  <si>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</si>
  <si>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</si>
  <si>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</si>
  <si>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</si>
  <si>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</si>
  <si>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</si>
  <si>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</si>
  <si>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</si>
  <si>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</si>
  <si>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</si>
  <si>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</si>
  <si>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</si>
  <si>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</si>
  <si>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</si>
  <si>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</si>
  <si>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</si>
  <si>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</si>
  <si>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</si>
  <si>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</si>
  <si>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</si>
  <si>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</si>
  <si>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</si>
  <si>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</si>
  <si>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</si>
  <si>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</si>
  <si>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</si>
  <si>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</si>
  <si>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</si>
  <si>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</si>
  <si>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</si>
  <si>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</si>
  <si>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</si>
  <si>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</si>
  <si>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</si>
  <si>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</si>
  <si>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</si>
  <si>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</si>
  <si>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</si>
  <si>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</si>
  <si>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</si>
  <si>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</si>
  <si>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</si>
  <si>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</si>
  <si>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</si>
  <si>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</si>
  <si>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</si>
  <si>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</si>
  <si>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</si>
  <si>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</si>
  <si>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</si>
  <si>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</si>
  <si>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</si>
  <si>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</si>
  <si>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</si>
  <si>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</si>
  <si>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</si>
  <si>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</si>
  <si>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</si>
  <si>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</si>
  <si>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</si>
  <si>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</si>
  <si>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</si>
  <si>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</si>
  <si>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</si>
  <si>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</si>
  <si>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</si>
  <si>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</si>
  <si>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</si>
  <si>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</si>
  <si>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</si>
  <si>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</si>
  <si>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</si>
  <si>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</si>
  <si>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</si>
  <si>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</si>
  <si>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</si>
  <si>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</si>
  <si>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</si>
  <si>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</si>
  <si>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</si>
  <si>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</si>
  <si>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</si>
  <si>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</si>
  <si>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</si>
  <si>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</si>
  <si>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</si>
  <si>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</si>
  <si>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</si>
  <si>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</si>
  <si>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</si>
  <si>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</si>
  <si>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</si>
  <si>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</si>
  <si>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</si>
  <si>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</si>
  <si>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</si>
  <si>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</si>
  <si>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</si>
  <si>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</si>
  <si>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</si>
  <si>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</si>
  <si>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</si>
  <si>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</si>
  <si>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</si>
  <si>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</si>
  <si>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</si>
  <si>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</si>
  <si>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</si>
  <si>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</si>
  <si>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</si>
  <si>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</si>
  <si>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</si>
  <si>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</si>
  <si>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</si>
  <si>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</si>
  <si>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</si>
  <si>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</si>
  <si>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</si>
  <si>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</si>
  <si>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</si>
  <si>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</si>
  <si>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</si>
  <si>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</si>
  <si>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</si>
  <si>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</si>
  <si>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</si>
  <si>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</si>
  <si>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</si>
  <si>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</si>
  <si>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</si>
  <si>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</si>
  <si>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</si>
  <si>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</si>
  <si>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</si>
  <si>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</si>
  <si>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</si>
  <si>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</si>
  <si>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</si>
  <si>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</si>
  <si>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</si>
  <si>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</si>
  <si>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</si>
  <si>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</si>
  <si>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</si>
  <si>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</si>
  <si>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</si>
  <si>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</si>
  <si>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</si>
  <si>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</si>
  <si>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</si>
  <si>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</si>
  <si>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</si>
  <si>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</si>
  <si>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</si>
  <si>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</si>
  <si>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</si>
  <si>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</si>
  <si>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</si>
  <si>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</si>
  <si>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</si>
  <si>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</si>
  <si>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</si>
  <si>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</si>
  <si>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</si>
  <si>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</si>
  <si>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</si>
  <si>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</si>
  <si>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</si>
  <si>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</si>
  <si>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</si>
  <si>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</si>
  <si>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</si>
  <si>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</si>
  <si>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</si>
  <si>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</si>
  <si>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</si>
  <si>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</si>
  <si>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</si>
  <si>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</si>
  <si>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</si>
  <si>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</si>
  <si>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</si>
  <si>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</si>
  <si>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</si>
  <si>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</si>
  <si>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</si>
  <si>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</si>
  <si>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</si>
  <si>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</si>
  <si>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</si>
  <si>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</si>
  <si>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</si>
  <si>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</si>
  <si>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</si>
  <si>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</si>
  <si>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</si>
  <si>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</si>
  <si>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</si>
  <si>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</si>
  <si>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</si>
  <si>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</si>
  <si>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</si>
  <si>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</si>
  <si>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</si>
  <si>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</si>
  <si>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</si>
  <si>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</si>
  <si>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</si>
  <si>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</si>
  <si>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</si>
  <si>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</si>
  <si>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</si>
  <si>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</si>
  <si>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</si>
  <si>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</si>
  <si>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</si>
  <si>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</si>
  <si>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</si>
  <si>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</si>
  <si>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</si>
  <si>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</si>
  <si>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</si>
  <si>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</si>
  <si>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</si>
  <si>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</si>
  <si>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</si>
  <si>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</si>
  <si>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</si>
  <si>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</si>
  <si>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</si>
  <si>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</si>
  <si>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</si>
  <si>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</si>
  <si>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</si>
  <si>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</si>
  <si>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</si>
  <si>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</si>
  <si>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</si>
  <si>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</si>
  <si>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</si>
  <si>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</si>
  <si>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</si>
  <si>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</si>
  <si>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</si>
  <si>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</si>
  <si>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</si>
  <si>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</si>
  <si>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</si>
  <si>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</si>
  <si>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</si>
  <si>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</si>
  <si>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</si>
  <si>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</si>
  <si>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</si>
  <si>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</si>
  <si>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</si>
  <si>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</si>
  <si>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</si>
  <si>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</si>
  <si>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</si>
  <si>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</si>
  <si>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</si>
  <si>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</si>
  <si>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</si>
  <si>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</si>
  <si>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</si>
  <si>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</si>
  <si>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</si>
  <si>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</si>
  <si>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</si>
  <si>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</si>
  <si>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</si>
  <si>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</si>
  <si>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</si>
  <si>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</si>
  <si>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</si>
  <si>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</si>
  <si>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</si>
  <si>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</si>
  <si>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</si>
  <si>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</si>
  <si>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</si>
  <si>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</si>
  <si>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</si>
  <si>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</si>
  <si>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</si>
  <si>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</si>
  <si>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</si>
  <si>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</si>
  <si>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</si>
  <si>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</si>
  <si>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</si>
  <si>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</si>
  <si>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</si>
  <si>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</si>
  <si>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</si>
  <si>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</si>
  <si>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</si>
  <si>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</si>
  <si>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</si>
  <si>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</si>
  <si>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</si>
  <si>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</si>
  <si>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</si>
  <si>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</si>
  <si>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</si>
  <si>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</si>
  <si>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</si>
  <si>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</si>
  <si>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</si>
  <si>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</si>
  <si>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</si>
  <si>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</si>
  <si>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</si>
  <si>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</si>
  <si>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</si>
  <si>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</si>
  <si>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</si>
  <si>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</si>
  <si>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</si>
  <si>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</si>
  <si>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</si>
  <si>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</si>
  <si>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</si>
  <si>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</si>
  <si>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</si>
  <si>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</si>
  <si>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</si>
  <si>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</si>
  <si>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</si>
  <si>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</si>
  <si>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</si>
  <si>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</si>
  <si>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</si>
  <si>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</si>
  <si>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</si>
  <si>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</si>
  <si>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</si>
  <si>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</si>
  <si>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</si>
  <si>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</si>
  <si>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</si>
  <si>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</si>
  <si>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</si>
  <si>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</si>
  <si>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</si>
  <si>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</si>
  <si>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</si>
  <si>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</si>
  <si>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</si>
  <si>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</si>
  <si>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</si>
  <si>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</si>
  <si>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</si>
  <si>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</si>
  <si>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</si>
  <si>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</si>
  <si>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</si>
  <si>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</si>
  <si>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</si>
  <si>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</si>
  <si>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</si>
  <si>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</si>
  <si>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</si>
  <si>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</si>
  <si>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</si>
  <si>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</si>
  <si>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</si>
  <si>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</si>
  <si>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</si>
  <si>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</si>
  <si>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</si>
  <si>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</si>
  <si>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</si>
  <si>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</si>
  <si>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</si>
  <si>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</si>
  <si>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</si>
  <si>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</si>
  <si>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</si>
  <si>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</si>
  <si>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</si>
  <si>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</si>
  <si>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</si>
  <si>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</si>
  <si>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</si>
  <si>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</si>
  <si>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</si>
  <si>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</si>
  <si>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</si>
  <si>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</si>
  <si>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</si>
  <si>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</si>
  <si>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</si>
  <si>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</si>
  <si>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</si>
  <si>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</si>
  <si>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</si>
  <si>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</si>
  <si>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</si>
  <si>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</si>
  <si>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</si>
  <si>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</si>
  <si>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</si>
  <si>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</si>
  <si>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</si>
  <si>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</si>
  <si>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</si>
  <si>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</si>
  <si>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</si>
  <si>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</si>
  <si>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</si>
  <si>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</si>
  <si>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</si>
  <si>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</si>
  <si>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</si>
  <si>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</si>
  <si>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</si>
  <si>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</si>
  <si>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</si>
  <si>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</si>
  <si>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</si>
  <si>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</si>
  <si>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</si>
  <si>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</si>
  <si>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</si>
  <si>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</si>
  <si>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</si>
  <si>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</si>
  <si>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</si>
  <si>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</si>
  <si>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</si>
  <si>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</si>
  <si>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</si>
  <si>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</si>
  <si>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</si>
  <si>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</si>
  <si>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</si>
  <si>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</si>
  <si>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</si>
  <si>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</si>
  <si>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</si>
  <si>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</si>
  <si>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</si>
  <si>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</si>
  <si>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</si>
  <si>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</si>
  <si>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</si>
  <si>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</si>
  <si>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</si>
  <si>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</si>
  <si>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</si>
  <si>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</si>
  <si>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</si>
  <si>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</si>
  <si>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</si>
  <si>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</si>
  <si>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</si>
  <si>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</si>
  <si>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</si>
  <si>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</si>
  <si>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</si>
  <si>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</si>
  <si>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</si>
  <si>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</si>
  <si>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</si>
  <si>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</si>
  <si>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</si>
  <si>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</si>
  <si>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</si>
  <si>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</si>
  <si>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</si>
  <si>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</si>
  <si>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</si>
  <si>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</si>
  <si>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</si>
  <si>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</si>
  <si>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</si>
  <si>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</si>
  <si>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</si>
  <si>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</si>
  <si>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</si>
  <si>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</si>
  <si>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</si>
  <si>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</si>
  <si>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</si>
  <si>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</si>
  <si>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</si>
  <si>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</si>
  <si>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</si>
  <si>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</si>
  <si>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</si>
  <si>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</si>
  <si>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</si>
  <si>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</si>
  <si>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</si>
  <si>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</si>
  <si>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</si>
  <si>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</si>
  <si>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</si>
  <si>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</si>
  <si>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</si>
  <si>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</si>
  <si>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</si>
  <si>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</si>
  <si>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</si>
  <si>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</si>
  <si>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</si>
  <si>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</si>
  <si>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</si>
  <si>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</si>
  <si>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</si>
  <si>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</si>
  <si>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</si>
  <si>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</si>
  <si>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</si>
  <si>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</si>
  <si>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</si>
  <si>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</si>
  <si>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</si>
  <si>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</si>
  <si>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</si>
  <si>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</si>
  <si>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</si>
  <si>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</si>
  <si>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</si>
  <si>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</si>
  <si>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</si>
  <si>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</si>
  <si>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</si>
  <si>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</si>
  <si>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</si>
  <si>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</si>
  <si>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</si>
  <si>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</si>
  <si>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</si>
  <si>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</si>
  <si>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</si>
  <si>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</si>
  <si>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</si>
  <si>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</si>
  <si>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</si>
  <si>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</si>
  <si>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</si>
  <si>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</si>
  <si>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</si>
  <si>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</si>
  <si>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</si>
  <si>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</si>
  <si>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</si>
  <si>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</si>
  <si>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</si>
  <si>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</si>
  <si>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</si>
  <si>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</si>
  <si>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</si>
  <si>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</si>
  <si>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</si>
  <si>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</si>
  <si>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</si>
  <si>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</si>
  <si>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</si>
  <si>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</si>
  <si>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</si>
  <si>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</si>
  <si>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</si>
  <si>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</si>
  <si>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</si>
  <si>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</si>
  <si>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</si>
  <si>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</si>
  <si>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</si>
  <si>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</si>
  <si>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</si>
  <si>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</si>
  <si>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</si>
  <si>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</si>
  <si>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</si>
  <si>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</si>
  <si>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</si>
  <si>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</si>
  <si>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</si>
  <si>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</si>
  <si>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</si>
  <si>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</si>
  <si>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</si>
  <si>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</si>
  <si>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</si>
  <si>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</si>
  <si>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</si>
  <si>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</si>
  <si>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</si>
  <si>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</si>
  <si>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</si>
  <si>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</si>
  <si>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</si>
  <si>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</si>
  <si>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</si>
  <si>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</si>
  <si>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</si>
  <si>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</si>
  <si>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</si>
  <si>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</si>
  <si>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</si>
  <si>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</si>
  <si>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</si>
  <si>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</si>
  <si>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</si>
  <si>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</si>
  <si>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</si>
  <si>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</si>
  <si>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</si>
  <si>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</si>
  <si>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</si>
  <si>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</si>
  <si>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</si>
  <si>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</si>
  <si>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</si>
  <si>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</si>
  <si>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</si>
  <si>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</si>
  <si>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</si>
  <si>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</si>
  <si>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</si>
  <si>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</si>
  <si>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</si>
  <si>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</si>
  <si>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</si>
  <si>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</si>
  <si>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</si>
  <si>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</si>
  <si>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</si>
  <si>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</si>
  <si>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</si>
  <si>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</si>
  <si>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</si>
  <si>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</si>
  <si>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</si>
  <si>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</si>
  <si>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</si>
  <si>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</si>
  <si>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</si>
  <si>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</si>
  <si>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</si>
  <si>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</si>
  <si>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</si>
  <si>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</si>
  <si>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</si>
  <si>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</si>
  <si>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</si>
  <si>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</si>
  <si>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</si>
  <si>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</si>
  <si>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</si>
  <si>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</si>
  <si>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</si>
  <si>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</si>
  <si>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</si>
  <si>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</si>
  <si>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</si>
  <si>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</si>
  <si>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</si>
  <si>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</si>
  <si>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</si>
  <si>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</si>
  <si>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</si>
  <si>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</si>
  <si>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</si>
  <si>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</si>
  <si>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</si>
  <si>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</si>
  <si>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</si>
  <si>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</si>
  <si>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</si>
  <si>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</si>
  <si>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</si>
  <si>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</si>
  <si>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</si>
  <si>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</si>
  <si>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</si>
  <si>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</si>
  <si>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</si>
  <si>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</si>
  <si>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</si>
  <si>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</si>
  <si>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</si>
  <si>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</si>
  <si>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</si>
  <si>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</si>
  <si>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</si>
  <si>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</si>
  <si>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</si>
  <si>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</si>
  <si>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</si>
  <si>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</si>
  <si>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</si>
  <si>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</si>
  <si>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</si>
  <si>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</si>
  <si>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</si>
  <si>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</si>
  <si>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</si>
  <si>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</si>
  <si>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</si>
  <si>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</si>
  <si>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</si>
  <si>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</si>
  <si>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</si>
  <si>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</si>
  <si>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</si>
  <si>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</si>
  <si>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</si>
  <si>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</si>
  <si>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</si>
  <si>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</si>
  <si>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</si>
  <si>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</si>
  <si>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</si>
  <si>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</si>
  <si>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</si>
  <si>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</si>
  <si>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</si>
  <si>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</si>
  <si>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</si>
  <si>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</si>
  <si>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</si>
  <si>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</si>
  <si>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</si>
  <si>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</si>
  <si>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</si>
  <si>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</si>
  <si>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</si>
  <si>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</si>
  <si>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</si>
  <si>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</si>
  <si>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</si>
  <si>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</si>
  <si>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</si>
  <si>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</si>
  <si>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</si>
  <si>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</si>
  <si>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</si>
  <si>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</si>
  <si>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</si>
  <si>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</si>
  <si>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</si>
  <si>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</si>
  <si>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</si>
  <si>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</si>
  <si>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</si>
  <si>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</si>
  <si>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</si>
  <si>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</si>
  <si>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</si>
  <si>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</si>
  <si>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</si>
  <si>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</si>
  <si>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</si>
  <si>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</si>
  <si>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</si>
  <si>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</si>
  <si>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</si>
  <si>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</si>
  <si>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</si>
  <si>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</si>
  <si>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</si>
  <si>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</si>
  <si>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</si>
  <si>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</si>
  <si>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</si>
  <si>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</si>
  <si>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</si>
  <si>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</si>
  <si>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</si>
  <si>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</si>
  <si>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</si>
  <si>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</si>
  <si>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</si>
  <si>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</si>
  <si>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</si>
  <si>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</si>
  <si>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</si>
  <si>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</si>
  <si>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</si>
  <si>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</si>
  <si>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</si>
  <si>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</si>
  <si>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</si>
  <si>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</si>
  <si>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</si>
  <si>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</si>
  <si>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</si>
  <si>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</si>
  <si>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</si>
  <si>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</si>
  <si>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</si>
  <si>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</si>
  <si>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</si>
  <si>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</si>
  <si>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</si>
  <si>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</si>
  <si>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</si>
  <si>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</si>
  <si>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</si>
  <si>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</si>
  <si>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</si>
  <si>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</si>
  <si>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</si>
  <si>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</si>
  <si>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</si>
  <si>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</si>
  <si>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</si>
  <si>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</si>
  <si>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</si>
  <si>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</si>
  <si>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</si>
  <si>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</si>
  <si>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</si>
  <si>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</si>
  <si>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</si>
  <si>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</si>
  <si>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</si>
  <si>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</si>
  <si>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</si>
  <si>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</si>
  <si>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</si>
  <si>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</si>
  <si>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</si>
  <si>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</si>
  <si>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</si>
  <si>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</si>
  <si>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</si>
  <si>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</si>
  <si>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</si>
  <si>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</si>
  <si>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</si>
  <si>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</si>
  <si>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</si>
  <si>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</si>
  <si>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</si>
  <si>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</si>
  <si>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</si>
  <si>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</si>
  <si>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</si>
  <si>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</si>
  <si>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</si>
  <si>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</si>
  <si>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</si>
  <si>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</si>
  <si>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</si>
  <si>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</si>
  <si>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</si>
  <si>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</si>
  <si>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</si>
  <si>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</si>
  <si>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</si>
  <si>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</si>
  <si>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</si>
  <si>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</si>
  <si>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</si>
  <si>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</si>
  <si>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</si>
  <si>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</si>
  <si>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</si>
  <si>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</si>
  <si>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</si>
  <si>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</si>
  <si>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</si>
  <si>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</si>
  <si>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</si>
  <si>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</si>
  <si>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</si>
  <si>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</si>
  <si>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</si>
  <si>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</si>
  <si>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</si>
  <si>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</si>
  <si>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</si>
  <si>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</si>
  <si>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</si>
  <si>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</si>
  <si>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</si>
  <si>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</si>
  <si>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</si>
  <si>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</si>
  <si>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</si>
  <si>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</si>
  <si>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</si>
  <si>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</si>
  <si>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</si>
  <si>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</si>
  <si>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</si>
  <si>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</si>
  <si>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</si>
  <si>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</si>
  <si>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</si>
  <si>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</si>
  <si>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</si>
  <si>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</si>
  <si>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</si>
  <si>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</si>
  <si>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</si>
  <si>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</si>
  <si>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</si>
  <si>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</si>
  <si>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</si>
  <si>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</si>
  <si>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</si>
  <si>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</si>
  <si>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</si>
  <si>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</si>
  <si>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</si>
  <si>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</si>
  <si>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</si>
  <si>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</si>
  <si>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</si>
  <si>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</si>
  <si>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</si>
  <si>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</si>
  <si>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</si>
  <si>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</si>
  <si>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</si>
  <si>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</si>
  <si>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</si>
  <si>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</si>
  <si>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</si>
  <si>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</si>
  <si>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</si>
  <si>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</si>
  <si>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</si>
  <si>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</si>
  <si>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</si>
  <si>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</si>
  <si>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</si>
  <si>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</si>
  <si>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</si>
  <si>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</si>
  <si>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</si>
  <si>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</si>
  <si>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</si>
  <si>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</si>
  <si>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</si>
  <si>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</si>
  <si>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</si>
  <si>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</si>
  <si>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</si>
  <si>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</si>
  <si>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</si>
  <si>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</si>
  <si>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</si>
  <si>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</si>
  <si>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</si>
  <si>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</si>
  <si>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</si>
  <si>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</si>
  <si>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</si>
  <si>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</si>
  <si>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</si>
  <si>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</si>
  <si>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</si>
  <si>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</si>
  <si>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</si>
  <si>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</si>
  <si>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</si>
  <si>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</si>
  <si>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</si>
  <si>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</si>
  <si>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</si>
  <si>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</si>
  <si>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</si>
  <si>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</si>
  <si>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</si>
  <si>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</si>
  <si>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</si>
  <si>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</si>
  <si>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</si>
  <si>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</si>
  <si>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</si>
  <si>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</si>
  <si>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</si>
  <si>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</si>
  <si>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</si>
  <si>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</si>
  <si>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</si>
  <si>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</si>
  <si>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</si>
  <si>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</si>
  <si>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</si>
  <si>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</si>
  <si>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</si>
  <si>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</si>
  <si>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</si>
  <si>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</si>
  <si>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</si>
  <si>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</si>
  <si>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</si>
  <si>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</si>
  <si>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</si>
  <si>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</si>
  <si>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</si>
  <si>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</si>
  <si>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</si>
  <si>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</si>
  <si>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</si>
  <si>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</si>
  <si>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</si>
  <si>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</si>
  <si>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</si>
  <si>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</si>
  <si>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</si>
  <si>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</si>
  <si>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</si>
  <si>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</si>
  <si>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</si>
  <si>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</si>
  <si>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</si>
  <si>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</si>
  <si>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</si>
  <si>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</si>
  <si>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</si>
  <si>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</si>
  <si>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</si>
  <si>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</si>
  <si>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</si>
  <si>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</si>
  <si>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</si>
  <si>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</si>
  <si>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</si>
  <si>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</si>
  <si>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</si>
  <si>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</si>
  <si>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</si>
  <si>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</si>
  <si>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</si>
  <si>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</si>
  <si>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</si>
  <si>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</si>
  <si>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</si>
  <si>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</si>
  <si>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</si>
  <si>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</si>
  <si>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</si>
  <si>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</si>
  <si>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</si>
  <si>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</si>
  <si>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</si>
  <si>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</si>
  <si>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</si>
  <si>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</si>
  <si>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</si>
  <si>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</si>
  <si>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</si>
  <si>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</si>
  <si>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</si>
  <si>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</si>
  <si>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</si>
  <si>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</si>
  <si>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</si>
  <si>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</si>
  <si>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</si>
  <si>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</si>
  <si>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</si>
  <si>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</si>
  <si>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</si>
  <si>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</si>
  <si>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</si>
  <si>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</si>
  <si>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</si>
  <si>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</si>
  <si>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</si>
  <si>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</si>
  <si>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</si>
  <si>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</si>
  <si>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</si>
  <si>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</si>
  <si>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</si>
  <si>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</si>
  <si>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</si>
  <si>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</si>
  <si>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</si>
  <si>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</si>
  <si>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</si>
  <si>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</si>
  <si>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</si>
  <si>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</si>
  <si>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</si>
  <si>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</si>
  <si>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</si>
  <si>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</si>
  <si>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</si>
  <si>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</si>
  <si>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</si>
  <si>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</si>
  <si>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</si>
  <si>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</si>
  <si>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</si>
  <si>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</si>
  <si>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</si>
  <si>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</si>
  <si>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</si>
  <si>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</si>
  <si>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</si>
  <si>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</si>
  <si>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</si>
  <si>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</si>
  <si>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</si>
  <si>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</si>
  <si>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</si>
  <si>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</si>
  <si>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</si>
  <si>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</si>
  <si>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</si>
  <si>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</si>
  <si>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</si>
  <si>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</si>
  <si>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</si>
  <si>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</si>
  <si>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</si>
  <si>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</si>
  <si>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</si>
  <si>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</si>
  <si>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</si>
  <si>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</si>
  <si>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</si>
  <si>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</si>
  <si>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</si>
  <si>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</si>
  <si>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</si>
  <si>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</si>
  <si>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</si>
  <si>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</si>
  <si>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</si>
  <si>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</si>
  <si>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</si>
  <si>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</si>
  <si>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</si>
  <si>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</si>
  <si>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</si>
  <si>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</si>
  <si>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</si>
  <si>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</si>
  <si>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</si>
  <si>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</si>
  <si>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</si>
  <si>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</si>
  <si>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</si>
  <si>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</si>
  <si>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</si>
  <si>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</si>
  <si>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</si>
  <si>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</si>
  <si>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</si>
  <si>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</si>
  <si>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</si>
  <si>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</si>
  <si>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</si>
  <si>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</si>
  <si>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</si>
  <si>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</si>
  <si>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</si>
  <si>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</si>
  <si>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</si>
  <si>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</si>
  <si>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</si>
  <si>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</si>
  <si>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</si>
  <si>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</si>
  <si>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</si>
  <si>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</si>
  <si>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</si>
  <si>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</si>
  <si>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</si>
  <si>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</si>
  <si>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</si>
  <si>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</si>
  <si>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</si>
  <si>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</si>
  <si>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</si>
  <si>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</si>
  <si>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</si>
  <si>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</si>
  <si>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</si>
  <si>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</si>
  <si>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</si>
  <si>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</si>
  <si>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</si>
  <si>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</si>
  <si>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</si>
  <si>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</si>
  <si>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</si>
  <si>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</si>
  <si>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</si>
  <si>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</si>
  <si>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</si>
  <si>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</si>
  <si>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</si>
  <si>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</si>
  <si>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</si>
  <si>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</si>
  <si>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</si>
  <si>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</si>
  <si>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</si>
  <si>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</si>
  <si>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</si>
  <si>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</si>
  <si>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</si>
  <si>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</si>
  <si>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</si>
  <si>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</si>
  <si>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</si>
  <si>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</si>
  <si>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</si>
  <si>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</si>
  <si>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</si>
  <si>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</si>
  <si>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</si>
  <si>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</si>
  <si>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</si>
  <si>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</si>
  <si>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</si>
  <si>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</si>
  <si>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</si>
  <si>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</si>
  <si>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</si>
  <si>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</si>
  <si>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</si>
  <si>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</si>
  <si>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</si>
  <si>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</si>
  <si>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</si>
  <si>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</si>
  <si>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</si>
  <si>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</si>
  <si>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</si>
  <si>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</si>
  <si>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</si>
  <si>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</si>
  <si>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</si>
  <si>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</si>
  <si>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</si>
  <si>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</si>
  <si>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</si>
  <si>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</si>
  <si>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</si>
  <si>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</si>
  <si>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</si>
  <si>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</si>
  <si>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</si>
  <si>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</si>
  <si>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</si>
  <si>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</si>
  <si>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</si>
  <si>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</si>
  <si>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</si>
  <si>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</si>
  <si>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</si>
  <si>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</si>
  <si>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</si>
  <si>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</si>
  <si>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</si>
  <si>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</si>
  <si>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</si>
  <si>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</si>
  <si>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</si>
  <si>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</si>
  <si>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</si>
  <si>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</si>
  <si>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</si>
  <si>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</si>
  <si>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</si>
  <si>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</si>
  <si>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</si>
  <si>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</si>
  <si>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</si>
  <si>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</si>
  <si>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</si>
  <si>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</si>
  <si>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</si>
  <si>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</si>
  <si>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</si>
  <si>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</si>
  <si>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</si>
  <si>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</si>
  <si>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</si>
  <si>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</si>
  <si>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</si>
  <si>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</si>
  <si>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</si>
  <si>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</si>
  <si>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</si>
  <si>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</si>
  <si>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</si>
  <si>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</si>
  <si>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</si>
  <si>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</si>
  <si>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</si>
  <si>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</si>
  <si>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</si>
  <si>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</si>
  <si>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</si>
  <si>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</si>
  <si>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</si>
  <si>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</si>
  <si>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</si>
  <si>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</si>
  <si>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</si>
  <si>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</si>
  <si>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</si>
  <si>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</si>
  <si>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</si>
  <si>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</si>
  <si>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</si>
  <si>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</si>
  <si>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</si>
  <si>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</si>
  <si>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</si>
  <si>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</si>
  <si>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</si>
  <si>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</si>
  <si>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</si>
  <si>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</si>
  <si>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</si>
  <si>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</si>
  <si>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</si>
  <si>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</si>
  <si>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</si>
  <si>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</si>
  <si>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</si>
  <si>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</si>
  <si>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</si>
  <si>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</si>
  <si>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</si>
  <si>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</si>
  <si>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</si>
  <si>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</si>
  <si>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</si>
  <si>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</si>
  <si>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</si>
  <si>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</si>
  <si>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</si>
  <si>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</si>
  <si>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</si>
  <si>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</si>
  <si>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</si>
  <si>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</si>
  <si>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</si>
  <si>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</si>
  <si>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</si>
  <si>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</si>
  <si>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</si>
  <si>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</si>
  <si>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</si>
  <si>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</si>
  <si>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</si>
  <si>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</si>
  <si>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</si>
  <si>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</si>
  <si>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</si>
  <si>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</si>
  <si>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</si>
  <si>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</si>
  <si>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</si>
  <si>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</si>
  <si>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</si>
  <si>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</si>
  <si>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</si>
  <si>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</si>
  <si>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</si>
  <si>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</si>
  <si>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</si>
  <si>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</si>
  <si>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</si>
  <si>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</si>
  <si>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</si>
  <si>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</si>
  <si>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</si>
  <si>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</si>
  <si>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</si>
  <si>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</si>
  <si>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</si>
  <si>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</si>
  <si>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</si>
  <si>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</si>
  <si>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</si>
  <si>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</si>
  <si>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</si>
  <si>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</si>
  <si>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</si>
  <si>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</si>
  <si>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</si>
  <si>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</si>
  <si>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</si>
  <si>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</si>
  <si>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</si>
  <si>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</si>
  <si>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</si>
  <si>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</si>
  <si>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</si>
  <si>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</si>
  <si>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</si>
  <si>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</si>
  <si>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</si>
  <si>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</si>
  <si>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</si>
  <si>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</si>
  <si>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</si>
  <si>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</si>
  <si>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</si>
  <si>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</si>
  <si>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</si>
  <si>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</si>
  <si>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</si>
  <si>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</si>
  <si>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</si>
  <si>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</si>
  <si>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</si>
  <si>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</si>
  <si>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</si>
  <si>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</si>
  <si>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</si>
  <si>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</si>
  <si>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</si>
  <si>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</si>
  <si>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</si>
  <si>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</si>
  <si>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</si>
  <si>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</si>
  <si>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</si>
  <si>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</si>
  <si>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</si>
  <si>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</si>
  <si>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</si>
  <si>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</si>
  <si>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</si>
  <si>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</si>
  <si>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</si>
  <si>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</si>
  <si>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</si>
  <si>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</si>
  <si>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</si>
  <si>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</si>
  <si>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</si>
  <si>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</si>
  <si>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</si>
  <si>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</si>
  <si>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</si>
  <si>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</si>
  <si>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</si>
  <si>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</si>
  <si>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</si>
  <si>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</si>
  <si>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</si>
  <si>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</si>
  <si>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</si>
  <si>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</si>
  <si>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</si>
  <si>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</si>
  <si>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</si>
  <si>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</si>
  <si>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</si>
  <si>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</si>
  <si>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</si>
  <si>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</si>
  <si>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</si>
  <si>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</si>
  <si>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</si>
  <si>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</si>
  <si>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</si>
  <si>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</si>
  <si>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</si>
  <si>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</si>
  <si>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</si>
  <si>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</si>
  <si>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</si>
  <si>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</si>
  <si>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</si>
  <si>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</si>
  <si>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</si>
  <si>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</si>
  <si>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</si>
  <si>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</si>
  <si>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</si>
  <si>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</si>
  <si>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</si>
  <si>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</si>
  <si>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</si>
  <si>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</si>
  <si>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</si>
  <si>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</si>
  <si>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</si>
  <si>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</si>
  <si>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</si>
  <si>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</si>
  <si>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</si>
  <si>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</si>
  <si>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</si>
  <si>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</si>
  <si>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</si>
  <si>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</si>
  <si>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</si>
  <si>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</si>
  <si>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</si>
  <si>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</si>
  <si>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</si>
  <si>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</si>
  <si>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</si>
  <si>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</si>
  <si>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</si>
  <si>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</si>
  <si>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</si>
  <si>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</si>
  <si>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</si>
  <si>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</si>
  <si>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</si>
  <si>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</si>
  <si>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</si>
  <si>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</si>
  <si>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</si>
  <si>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</si>
  <si>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</si>
  <si>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</si>
  <si>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</si>
  <si>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</si>
  <si>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</si>
  <si>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</si>
  <si>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</si>
  <si>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</si>
  <si>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</si>
  <si>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</si>
  <si>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</si>
  <si>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</si>
  <si>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</si>
  <si>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</si>
  <si>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</si>
  <si>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</si>
  <si>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</si>
  <si>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</si>
  <si>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</si>
  <si>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</si>
  <si>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</si>
  <si>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</si>
  <si>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</si>
  <si>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</si>
  <si>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</si>
  <si>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</si>
  <si>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</si>
  <si>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</si>
  <si>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</si>
  <si>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</si>
  <si>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</si>
  <si>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Allied Metal Company</t>
  </si>
  <si>
    <t>Mark A. Simpson</t>
  </si>
  <si>
    <t>msimpson@alliedmetalcompany.com</t>
  </si>
  <si>
    <t>312-994-7002</t>
  </si>
  <si>
    <t xml:space="preserve">Mark A. Simpson </t>
  </si>
  <si>
    <t>Quality / Technical Director</t>
  </si>
  <si>
    <t>https://alliedmetalcompany.com/material-declarations-cm-reach-rohs/</t>
  </si>
  <si>
    <t>3440 Lightfoot Mill Road - Chattanooga, TN 37406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</si>
</sst>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6"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1" fillId="0" borderId="0"/>
    <xf numFmtId="0" fontId="81"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1"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66" fontId="4" fillId="0" borderId="0"/>
    <xf numFmtId="166"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1" fillId="0" borderId="0"/>
    <xf numFmtId="0" fontId="81" fillId="0" borderId="0"/>
    <xf numFmtId="0" fontId="81" fillId="0" borderId="0"/>
    <xf numFmtId="166"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1"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492" applyFill="1" applyBorder="1" applyAlignment="1" applyProtection="1">
      <alignment vertical="center" wrapText="1"/>
      <protection hidden="1"/>
    </xf>
    <xf numFmtId="0" fontId="76"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6"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4" fillId="0" borderId="52" xfId="575" applyFont="1" applyBorder="1" applyAlignment="1">
      <alignment horizontal="left" vertical="top" wrapText="1"/>
    </xf>
    <xf numFmtId="0" fontId="76"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6"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100" fillId="0" borderId="0" xfId="0" applyFont="1" applyAlignment="1">
      <alignment vertical="top" wrapText="1"/>
    </xf>
    <xf numFmtId="0" fontId="86" fillId="0" borderId="0" xfId="0" applyFont="1" applyAlignment="1">
      <alignment vertical="top" wrapText="1"/>
    </xf>
    <xf numFmtId="0" fontId="46" fillId="0" borderId="0" xfId="511"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96" fillId="0" borderId="0" xfId="511" applyFont="1" applyAlignment="1">
      <alignment horizontal="left" vertical="top" wrapText="1"/>
    </xf>
    <xf numFmtId="0" fontId="87"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6" fillId="0" borderId="0" xfId="0" applyFont="1" applyAlignment="1">
      <alignment vertical="top" wrapText="1"/>
    </xf>
    <xf numFmtId="0" fontId="105" fillId="0" borderId="0" xfId="0" applyFont="1" applyAlignment="1">
      <alignment vertical="top" wrapText="1"/>
    </xf>
    <xf numFmtId="0" fontId="104" fillId="0" borderId="0" xfId="0" applyFont="1" applyAlignment="1">
      <alignment vertical="top" wrapText="1"/>
    </xf>
    <xf numFmtId="0" fontId="106" fillId="0" borderId="0" xfId="0" applyFont="1" applyAlignment="1">
      <alignment vertical="top" wrapText="1"/>
    </xf>
    <xf numFmtId="0" fontId="99" fillId="0" borderId="0" xfId="0" applyFont="1" applyAlignment="1">
      <alignment vertical="top" wrapText="1"/>
    </xf>
    <xf numFmtId="0" fontId="108" fillId="0" borderId="0" xfId="0" applyFont="1" applyAlignment="1">
      <alignment vertical="top" wrapText="1"/>
    </xf>
    <xf numFmtId="0" fontId="78" fillId="0" borderId="0" xfId="639" applyFont="1" applyAlignment="1">
      <alignment horizontal="left" vertical="top" wrapText="1"/>
    </xf>
    <xf numFmtId="0" fontId="111" fillId="0" borderId="0" xfId="0" applyFont="1" applyAlignment="1">
      <alignment vertical="top" wrapText="1"/>
    </xf>
    <xf numFmtId="0" fontId="97"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8"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8"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89" fillId="0" borderId="0" xfId="0" applyFont="1" applyAlignment="1">
      <alignment horizontal="left" vertical="center" wrapText="1"/>
    </xf>
    <xf numFmtId="0" fontId="78"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2" fillId="0" borderId="0" xfId="0" applyFont="1" applyAlignment="1">
      <alignment vertical="top" wrapText="1"/>
    </xf>
    <xf numFmtId="0" fontId="96" fillId="81" borderId="0" xfId="0" applyFont="1" applyFill="1" applyAlignment="1">
      <alignment vertical="top" wrapText="1"/>
    </xf>
    <xf numFmtId="0" fontId="78" fillId="0" borderId="0" xfId="0" applyFont="1" applyAlignment="1">
      <alignment vertical="top"/>
    </xf>
    <xf numFmtId="0" fontId="78" fillId="0" borderId="18" xfId="0" applyFont="1" applyBorder="1" applyAlignment="1">
      <alignment vertical="center" wrapText="1"/>
    </xf>
    <xf numFmtId="0" fontId="46" fillId="0" borderId="0" xfId="0" applyFont="1"/>
    <xf numFmtId="0" fontId="46" fillId="0" borderId="0" xfId="0" applyFont="1" applyAlignment="1">
      <alignment vertical="top"/>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6" fillId="0" borderId="0" xfId="828" applyFont="1" applyAlignment="1">
      <alignment horizontal="left" vertical="top" wrapText="1"/>
    </xf>
    <xf numFmtId="0" fontId="78" fillId="0" borderId="0" xfId="828" applyFont="1" applyAlignment="1">
      <alignment horizontal="left" vertical="top" wrapText="1"/>
    </xf>
    <xf numFmtId="0" fontId="46" fillId="0" borderId="0" xfId="828" applyFont="1" applyAlignment="1">
      <alignment horizontal="justify" vertical="top"/>
    </xf>
    <xf numFmtId="0" fontId="78"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4" fillId="0" borderId="0" xfId="0" applyFont="1" applyAlignment="1">
      <alignment wrapText="1"/>
    </xf>
    <xf numFmtId="0" fontId="48" fillId="0" borderId="0" xfId="0" applyFont="1" applyAlignment="1">
      <alignment wrapText="1"/>
    </xf>
    <xf numFmtId="0" fontId="100" fillId="0" borderId="0" xfId="507" applyFont="1" applyAlignment="1">
      <alignment horizontal="left" vertical="top" wrapText="1"/>
    </xf>
    <xf numFmtId="9" fontId="48" fillId="0" borderId="0" xfId="0" applyNumberFormat="1" applyFont="1" applyAlignment="1">
      <alignment horizontal="left" vertical="top"/>
    </xf>
    <xf numFmtId="0" fontId="116"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7" fillId="45" borderId="56" xfId="492" applyNumberFormat="1" applyFont="1" applyFill="1" applyBorder="1" applyAlignment="1">
      <alignment horizontal="left" vertical="center" wrapText="1"/>
      <protection locked="0"/>
    </xf>
    <xf numFmtId="49" fontId="77" fillId="45" borderId="11" xfId="492" applyNumberFormat="1" applyFont="1" applyFill="1" applyBorder="1" applyAlignment="1">
      <alignment horizontal="left" vertical="center" wrapText="1"/>
      <protection locked="0"/>
    </xf>
    <xf numFmtId="49" fontId="77"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492" applyFill="1" applyBorder="1" applyAlignment="1" applyProtection="1">
      <alignment horizontal="left" vertical="center" wrapText="1"/>
    </xf>
    <xf numFmtId="0" fontId="76" fillId="0" borderId="25" xfId="492" applyFill="1" applyBorder="1" applyAlignment="1" applyProtection="1">
      <alignment horizontal="left" vertical="center" wrapText="1"/>
    </xf>
    <xf numFmtId="0" fontId="76"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6" fillId="45" borderId="11" xfId="492" applyNumberFormat="1" applyFill="1" applyBorder="1" applyAlignment="1">
      <alignment horizontal="center" vertical="center" wrapText="1"/>
      <protection locked="0"/>
    </xf>
    <xf numFmtId="49" fontId="76"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6" fillId="45" borderId="56" xfId="492" applyNumberFormat="1" applyFill="1" applyBorder="1">
      <protection locked="0"/>
    </xf>
    <xf numFmtId="0" fontId="76" fillId="45" borderId="56" xfId="492" applyFill="1" applyBorder="1">
      <protection locked="0"/>
    </xf>
    <xf numFmtId="0" fontId="76" fillId="45" borderId="11" xfId="492" applyFill="1" applyBorder="1" applyProtection="1">
      <protection locked="0"/>
    </xf>
    <xf numFmtId="0" fontId="76" fillId="45" borderId="33" xfId="492" applyFill="1" applyBorder="1" applyProtection="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alliedmetalcompany.com/material-declarations-cm-reach-rohs/" TargetMode="External"/><Relationship Id="rId2" Type="http://schemas.openxmlformats.org/officeDocument/2006/relationships/hyperlink" Target="mailto:msimpson@alliedmetalcompany.com" TargetMode="External"/><Relationship Id="rId1" Type="http://schemas.openxmlformats.org/officeDocument/2006/relationships/hyperlink" Target="mailto:msimpson@alliedmetalcompany.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3"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3"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659237B-D11B-44CA-AF33-B55F483F6ED8}"/>
    </customSheetView>
    <customSheetView guid="{4BDF1A28-30D5-449D-B20E-D6C97EF9FAE1}" showAutoFilter="1">
      <selection activeCell="C1" sqref="C1:D65536"/>
      <pageMargins left="0" right="0" top="0" bottom="0" header="0" footer="0"/>
      <pageSetup orientation="portrait"/>
      <autoFilter ref="B1:C1" xr:uid="{345B46EA-BDF6-4896-9DC7-FA64E5943CAA}"/>
    </customSheetView>
  </customSheetViews>
  <phoneticPr fontId="83"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3"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3"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B1" zoomScaleNormal="100" workbookViewId="0">
      <selection activeCell="D14" sqref="D14:J14"/>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4"/>
      <c r="B1" s="365"/>
      <c r="C1" s="365"/>
      <c r="D1" s="365"/>
      <c r="E1" s="365"/>
      <c r="F1" s="365"/>
      <c r="G1" s="365"/>
      <c r="H1" s="365"/>
      <c r="I1" s="365"/>
      <c r="J1" s="365"/>
      <c r="K1" s="366"/>
      <c r="L1" s="103"/>
      <c r="P1" s="3"/>
      <c r="Q1" s="3"/>
      <c r="R1" s="3"/>
      <c r="S1" s="3"/>
      <c r="T1" s="3"/>
      <c r="U1" s="3"/>
      <c r="V1" s="3"/>
      <c r="W1" s="3"/>
      <c r="X1" s="3"/>
      <c r="Y1" s="3"/>
      <c r="Z1" s="3"/>
      <c r="AA1" s="3"/>
      <c r="AB1" s="3"/>
      <c r="AC1" s="3"/>
      <c r="AD1" s="3"/>
      <c r="AE1" s="3"/>
      <c r="AF1" s="3"/>
      <c r="AG1" s="3"/>
      <c r="AH1" s="3"/>
    </row>
    <row r="2" spans="1:34" ht="81.75" customHeight="1">
      <c r="A2" s="28"/>
      <c r="B2" s="304"/>
      <c r="C2" s="29"/>
      <c r="D2" s="367" t="str">
        <f ca="1">OFFSET(L!$C$1,MATCH("Declaration"&amp;ADDRESS(ROW(),COLUMN(),4),L!$A:$A,0)-1,SL,,)</f>
        <v>Extended Mineral Reporting Template (EMRT)</v>
      </c>
      <c r="E2" s="368"/>
      <c r="F2" s="368"/>
      <c r="G2" s="368"/>
      <c r="H2" s="368"/>
      <c r="I2" s="368"/>
      <c r="J2" s="369"/>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5"/>
      <c r="F3" s="386"/>
      <c r="G3" s="386"/>
      <c r="H3" s="386"/>
      <c r="I3" s="386"/>
      <c r="J3" s="191" t="s">
        <v>12830</v>
      </c>
      <c r="K3" s="30"/>
      <c r="L3" s="103"/>
      <c r="P3" s="39">
        <f>MATCH($D$3,LN,0)</f>
        <v>1</v>
      </c>
    </row>
    <row r="4" spans="1:34" ht="15.75">
      <c r="A4" s="28"/>
      <c r="B4" s="373" t="str">
        <f ca="1">OFFSET(L!$C$1,MATCH("Declaration"&amp;ADDRESS(ROW(),COLUMN(),4),L!$A:$A,0)-1,SL,,)</f>
        <v>The purpose of this document is to collect sourcing information on cobalt or natural mica.</v>
      </c>
      <c r="C4" s="373"/>
      <c r="D4" s="373"/>
      <c r="E4" s="373"/>
      <c r="F4" s="373"/>
      <c r="G4" s="373"/>
      <c r="H4" s="373"/>
      <c r="I4" s="377" t="str">
        <f ca="1">OFFSET(L!$C$1,MATCH("Declaration"&amp;ADDRESS(ROW(),COLUMN(),4),L!$A:$A,0)-1,SL,,)</f>
        <v>Link to Terms &amp; Conditions</v>
      </c>
      <c r="J4" s="377"/>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3" t="str">
        <f ca="1">OFFSET(L!$C$1,MATCH("Declaration"&amp;ADDRESS(ROW(),COLUMN(),4),L!$A:$A,0)-1,SL,,)</f>
        <v>Mandatory fields are noted with an asterisk (*).  Consult the instructions tab for guidance on how to answer each question.</v>
      </c>
      <c r="C6" s="373"/>
      <c r="D6" s="373"/>
      <c r="E6" s="373"/>
      <c r="F6" s="373"/>
      <c r="G6" s="373"/>
      <c r="H6" s="373"/>
      <c r="I6" s="373"/>
      <c r="J6" s="373"/>
      <c r="K6" s="30"/>
      <c r="L6" s="105" t="s">
        <v>18</v>
      </c>
      <c r="P6" s="3"/>
      <c r="Q6" s="3"/>
      <c r="R6" s="3"/>
      <c r="S6" s="3"/>
      <c r="T6" s="3"/>
      <c r="U6" s="3"/>
      <c r="V6" s="3"/>
      <c r="W6" s="3"/>
      <c r="X6" s="3"/>
      <c r="Y6" s="3"/>
      <c r="Z6" s="3"/>
      <c r="AA6" s="3"/>
      <c r="AB6" s="3"/>
      <c r="AC6" s="3"/>
      <c r="AD6" s="3"/>
      <c r="AE6" s="3"/>
      <c r="AF6" s="3"/>
      <c r="AG6" s="3"/>
      <c r="AH6" s="3"/>
    </row>
    <row r="7" spans="1:34" ht="15.75">
      <c r="A7" s="28"/>
      <c r="B7" s="378" t="str">
        <f ca="1">OFFSET(L!$C$1,MATCH("Declaration"&amp;ADDRESS(ROW(),COLUMN(),4),L!$A:$A,0)-1,SL,,)</f>
        <v>Company Information</v>
      </c>
      <c r="C7" s="378"/>
      <c r="D7" s="378"/>
      <c r="E7" s="378"/>
      <c r="F7" s="378"/>
      <c r="G7" s="378"/>
      <c r="H7" s="378"/>
      <c r="I7" s="378"/>
      <c r="J7" s="378"/>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0" t="s">
        <v>19202</v>
      </c>
      <c r="E8" s="371"/>
      <c r="F8" s="371"/>
      <c r="G8" s="371"/>
      <c r="H8" s="371"/>
      <c r="I8" s="371"/>
      <c r="J8" s="372"/>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4" t="s">
        <v>19</v>
      </c>
      <c r="E9" s="355"/>
      <c r="F9" s="355"/>
      <c r="G9" s="356"/>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79" t="str">
        <f ca="1">OFFSET(L!$C$1,MATCH("Declaration"&amp;ADDRESS(ROW(),COLUMN(),4)&amp;LEFT($D$9,1),L!$A:$A,0)-1,SL,,)</f>
        <v>Description of Scope:</v>
      </c>
      <c r="C10" s="113"/>
      <c r="D10" s="374"/>
      <c r="E10" s="375"/>
      <c r="F10" s="375"/>
      <c r="G10" s="375"/>
      <c r="H10" s="375"/>
      <c r="I10" s="375"/>
      <c r="J10" s="376"/>
      <c r="K10" s="30"/>
      <c r="L10" s="105"/>
      <c r="Q10" s="3"/>
      <c r="R10" s="3"/>
      <c r="S10" s="3"/>
      <c r="T10" s="3"/>
      <c r="U10" s="3"/>
      <c r="V10" s="3"/>
      <c r="W10" s="3"/>
      <c r="X10" s="3"/>
      <c r="Y10" s="3"/>
      <c r="Z10" s="3"/>
      <c r="AA10" s="3"/>
      <c r="AB10" s="3"/>
      <c r="AC10" s="3"/>
      <c r="AD10" s="3"/>
      <c r="AE10" s="3"/>
      <c r="AF10" s="3"/>
      <c r="AG10" s="3"/>
      <c r="AH10" s="3"/>
    </row>
    <row r="11" spans="1:34" ht="15.75">
      <c r="A11" s="32"/>
      <c r="B11" s="380"/>
      <c r="C11" s="113"/>
      <c r="D11" s="381" t="str">
        <f ca="1">IF(D9=Q9,OFFSET(L!$C$1,MATCH("Declaration"&amp;ADDRESS(ROW(),COLUMN(),4),L!$A:$A,0)-1,SL,,),"")</f>
        <v/>
      </c>
      <c r="E11" s="382"/>
      <c r="F11" s="382"/>
      <c r="G11" s="382"/>
      <c r="H11" s="382"/>
      <c r="I11" s="382"/>
      <c r="J11" s="383"/>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0"/>
      <c r="E12" s="351"/>
      <c r="F12" s="351"/>
      <c r="G12" s="351"/>
      <c r="H12" s="351"/>
      <c r="I12" s="351"/>
      <c r="J12" s="352"/>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0"/>
      <c r="E13" s="351"/>
      <c r="F13" s="351"/>
      <c r="G13" s="351"/>
      <c r="H13" s="351"/>
      <c r="I13" s="351"/>
      <c r="J13" s="352"/>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0" t="s">
        <v>19209</v>
      </c>
      <c r="E14" s="351"/>
      <c r="F14" s="351"/>
      <c r="G14" s="351"/>
      <c r="H14" s="351"/>
      <c r="I14" s="351"/>
      <c r="J14" s="352"/>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0" t="s">
        <v>19203</v>
      </c>
      <c r="E15" s="351"/>
      <c r="F15" s="351"/>
      <c r="G15" s="351"/>
      <c r="H15" s="351"/>
      <c r="I15" s="351"/>
      <c r="J15" s="352"/>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3" t="s">
        <v>19204</v>
      </c>
      <c r="E16" s="389"/>
      <c r="F16" s="389"/>
      <c r="G16" s="389"/>
      <c r="H16" s="389"/>
      <c r="I16" s="389"/>
      <c r="J16" s="390"/>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0" t="s">
        <v>19205</v>
      </c>
      <c r="E17" s="351"/>
      <c r="F17" s="351"/>
      <c r="G17" s="351"/>
      <c r="H17" s="351"/>
      <c r="I17" s="351"/>
      <c r="J17" s="352"/>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0" t="s">
        <v>19206</v>
      </c>
      <c r="E18" s="351"/>
      <c r="F18" s="351"/>
      <c r="G18" s="351"/>
      <c r="H18" s="351"/>
      <c r="I18" s="351"/>
      <c r="J18" s="352"/>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0" t="s">
        <v>19207</v>
      </c>
      <c r="E19" s="351"/>
      <c r="F19" s="351"/>
      <c r="G19" s="351"/>
      <c r="H19" s="351"/>
      <c r="I19" s="351"/>
      <c r="J19" s="352"/>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3" t="s">
        <v>19204</v>
      </c>
      <c r="E20" s="389"/>
      <c r="F20" s="389"/>
      <c r="G20" s="389"/>
      <c r="H20" s="389"/>
      <c r="I20" s="389"/>
      <c r="J20" s="390"/>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0" t="s">
        <v>19205</v>
      </c>
      <c r="E21" s="351"/>
      <c r="F21" s="351"/>
      <c r="G21" s="351"/>
      <c r="H21" s="351"/>
      <c r="I21" s="351"/>
      <c r="J21" s="352"/>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9">
        <v>45658</v>
      </c>
      <c r="E22" s="360"/>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3"/>
      <c r="E23" s="353"/>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4" t="str">
        <f ca="1">OFFSET(L!$C$1,MATCH("Declaration"&amp;ADDRESS(ROW(),COLUMN(),4),L!$A:$A,0)-1,SL,,)</f>
        <v>Answer the following questions 1 - 7 based on the declaration scope indicated above</v>
      </c>
      <c r="C24" s="384"/>
      <c r="D24" s="384"/>
      <c r="E24" s="384"/>
      <c r="F24" s="384"/>
      <c r="G24" s="384"/>
      <c r="H24" s="384"/>
      <c r="I24" s="384"/>
      <c r="J24" s="384"/>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7" t="str">
        <f ca="1">OFFSET(L!$C$1,MATCH("Declaration"&amp;ADDRESS(ROW(),COLUMN(),4),L!$A:$A,0)-1,SL,,)</f>
        <v>Answer</v>
      </c>
      <c r="E25" s="34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7" t="s">
        <v>22</v>
      </c>
      <c r="E29" s="358"/>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9" t="str">
        <f ca="1">D25</f>
        <v>Answer</v>
      </c>
      <c r="E31" s="34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9" t="str">
        <f ca="1">D25</f>
        <v>Answer</v>
      </c>
      <c r="E37" s="349"/>
      <c r="F37" s="15"/>
      <c r="G37" s="38" t="str">
        <f ca="1">G25</f>
        <v>Comments</v>
      </c>
      <c r="H37" s="363"/>
      <c r="I37" s="363"/>
      <c r="J37" s="363"/>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9" t="str">
        <f ca="1">D25</f>
        <v>Answer</v>
      </c>
      <c r="E43" s="349"/>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9" t="str">
        <f ca="1">D25</f>
        <v>Answer</v>
      </c>
      <c r="E49" s="349"/>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7"/>
      <c r="E50" s="388"/>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7"/>
      <c r="E51" s="388"/>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1"/>
      <c r="E52" s="362"/>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1"/>
      <c r="E53" s="362"/>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9" t="str">
        <f ca="1">D25</f>
        <v>Answer</v>
      </c>
      <c r="E55" s="349"/>
      <c r="F55" s="15"/>
      <c r="G55" s="38" t="str">
        <f ca="1">G25</f>
        <v>Comments</v>
      </c>
      <c r="H55" s="348"/>
      <c r="I55" s="348"/>
      <c r="J55" s="348"/>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5"/>
      <c r="E56" s="346"/>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9" t="str">
        <f ca="1">D25</f>
        <v>Answer</v>
      </c>
      <c r="E61" s="349"/>
      <c r="F61" s="15"/>
      <c r="G61" s="38" t="str">
        <f ca="1">G25</f>
        <v>Comments</v>
      </c>
      <c r="H61" s="348" t="str">
        <f>IF(Q69="(*)","Click here to enter smelter names","")</f>
        <v/>
      </c>
      <c r="I61" s="348"/>
      <c r="J61" s="348"/>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7" t="str">
        <f ca="1">D25</f>
        <v>Answer</v>
      </c>
      <c r="E68" s="347"/>
      <c r="F68" s="47"/>
      <c r="G68" s="347" t="str">
        <f ca="1">G25</f>
        <v>Comments</v>
      </c>
      <c r="H68" s="347" t="e">
        <f>HLOOKUP(SL,LT,$O68,0)</f>
        <v>#NAME?</v>
      </c>
      <c r="I68" s="34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404" t="s">
        <v>19208</v>
      </c>
      <c r="H71" s="405"/>
      <c r="I71" s="405"/>
      <c r="J71" s="40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4"/>
      <c r="H73" s="344"/>
      <c r="I73" s="344"/>
      <c r="J73" s="344"/>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22</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22</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22</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3"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F311CEEC-F959-4E51-9AD6-405ECBE2D451}"/>
    <hyperlink ref="D20" r:id="rId2" xr:uid="{D17C56A9-2CA8-4C0C-B3F7-1F7892B73325}"/>
    <hyperlink ref="G71:J71" r:id="rId3" display="https://alliedmetalcompany.com/material-declarations-cm-reach-rohs/" xr:uid="{B5651419-1810-4B8F-8B99-08D96B00918D}"/>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1" t="s">
        <v>42</v>
      </c>
      <c r="K2" s="392"/>
      <c r="L2" s="392"/>
      <c r="M2" s="392"/>
      <c r="N2" s="392"/>
      <c r="O2" s="392"/>
      <c r="P2" s="163"/>
      <c r="Q2" s="164"/>
      <c r="R2" s="165"/>
      <c r="S2" s="165"/>
      <c r="T2" s="165"/>
      <c r="AH2" s="131" t="s">
        <v>25</v>
      </c>
    </row>
    <row r="3" spans="1:34" s="17" customFormat="1" ht="249.6" customHeight="1">
      <c r="A3" s="204"/>
      <c r="B3" s="393"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3"/>
      <c r="D3" s="393"/>
      <c r="E3" s="393"/>
      <c r="F3" s="166"/>
      <c r="G3" s="394" t="str">
        <f ca="1">OFFSET(L!$C$1,MATCH("General"&amp;"Cpy",L!$A:$A,0)-1,SL,,)</f>
        <v>© 2024 Responsible Minerals Initiative. All rights reserved.</v>
      </c>
      <c r="H3" s="394"/>
      <c r="I3" s="395"/>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3"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6" t="str">
        <f ca="1">OFFSET(L!$C$1,MATCH("Checker"&amp;ADDRESS(ROW(),COLUMN(),4),L!$A:$A,0)-1,SL,,)</f>
        <v>To ensure all required fields have been populated before submitting to your customers review form for any line items highlighted in red</v>
      </c>
      <c r="B1" s="396"/>
      <c r="C1" s="396"/>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Allied Metal Company</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Mark A. Simpson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msimpson@alliedmetalcompany.com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312-994-7002</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 xml:space="preserve">Mark A. Simpson </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msimpson@alliedmetalcompany.com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312-994-7002</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45658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https://alliedmetalcompany.com/material-declarations-cm-reach-rohs/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3"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8" t="str">
        <f ca="1">OFFSET(L!$C$1,MATCH("Product List"&amp;ADDRESS(ROW(),COLUMN(),4),L!$A:$A,0)-1,SL,,)</f>
        <v>Completion required only if reporting level "Product (or List of Products)" selected on the 'Declaration' worksheet.</v>
      </c>
      <c r="B1" s="399"/>
      <c r="C1" s="399"/>
      <c r="D1" s="399"/>
      <c r="E1" s="108"/>
    </row>
    <row r="2" spans="1:35">
      <c r="A2" s="20"/>
      <c r="B2" s="110"/>
      <c r="C2" s="110"/>
      <c r="D2"/>
      <c r="E2" s="21"/>
    </row>
    <row r="3" spans="1:35">
      <c r="A3" s="20"/>
      <c r="B3" s="110"/>
      <c r="C3" s="110"/>
      <c r="D3" s="110"/>
      <c r="E3" s="21"/>
    </row>
    <row r="4" spans="1:35" ht="15.75" customHeight="1">
      <c r="A4" s="20"/>
      <c r="B4" s="397" t="s">
        <v>50</v>
      </c>
      <c r="C4" s="397"/>
      <c r="D4" s="397"/>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0" t="str">
        <f ca="1">OFFSET(L!$C$1,MATCH("General"&amp;"Cpy",L!$A:$A,0)-1,SL,,)</f>
        <v>© 2024 Responsible Minerals Initiative. All rights reserved.</v>
      </c>
      <c r="C1001" s="400"/>
      <c r="D1001" s="400"/>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3"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1"/>
      <c r="C1" s="401"/>
      <c r="D1" s="401"/>
      <c r="E1" s="401"/>
      <c r="F1" s="401"/>
      <c r="G1" s="401"/>
    </row>
    <row r="2" spans="1:13">
      <c r="A2" s="402"/>
      <c r="B2" s="402"/>
      <c r="C2" s="402"/>
      <c r="D2" s="402"/>
      <c r="E2" s="402"/>
      <c r="F2" s="402"/>
      <c r="G2" s="402"/>
      <c r="H2" s="402"/>
      <c r="I2" s="402"/>
    </row>
    <row r="3" spans="1:13">
      <c r="A3" s="402"/>
      <c r="B3" s="402"/>
      <c r="C3" s="402"/>
      <c r="D3" s="402"/>
      <c r="E3" s="402"/>
      <c r="F3" s="402"/>
      <c r="G3" s="402"/>
      <c r="H3" s="402"/>
      <c r="I3" s="402"/>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3"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1987EE1-8C1D-40FD-BEC6-336E680FA1FA}"/>
    </customSheetView>
    <customSheetView guid="{4BDF1A28-30D5-449D-B20E-D6C97EF9FAE1}" showAutoFilter="1">
      <selection activeCell="C174" sqref="C174"/>
      <pageMargins left="0" right="0" top="0" bottom="0" header="0" footer="0"/>
      <pageSetup paperSize="9" orientation="portrait"/>
      <autoFilter ref="B1:N1" xr:uid="{EFF4049D-D703-4263-9FBF-43F26B9B77E5}"/>
    </customSheetView>
  </customSheetViews>
  <phoneticPr fontId="83"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Mark Simpson</cp:lastModifiedBy>
  <cp:revision/>
  <dcterms:created xsi:type="dcterms:W3CDTF">2010-06-21T21:00:23Z</dcterms:created>
  <dcterms:modified xsi:type="dcterms:W3CDTF">2025-01-08T20:51:40Z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