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E:\Allied Metal\Conflict Minerals\"/>
    </mc:Choice>
  </mc:AlternateContent>
  <xr:revisionPtr revIDLastSave="0" documentId="13_ncr:1_{9008E83F-F220-40DD-8948-8631993E353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0250" windowHeight="154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77" i="4" l="1"/>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X5" i="5" s="1"/>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X8" i="5" s="1"/>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c r="B58" i="6"/>
  <c r="G58" i="6"/>
  <c r="B57" i="6"/>
  <c r="G57" i="6"/>
  <c r="B56" i="6"/>
  <c r="G56" i="6" s="1"/>
  <c r="B55" i="6"/>
  <c r="G55" i="6" s="1"/>
  <c r="B54" i="6"/>
  <c r="G54" i="6"/>
  <c r="B17" i="6"/>
  <c r="B16" i="6"/>
  <c r="B21" i="6" s="1"/>
  <c r="B15" i="6"/>
  <c r="F20" i="6" s="1"/>
  <c r="B14" i="6"/>
  <c r="B19" i="6" s="1"/>
  <c r="H13" i="6"/>
  <c r="B12" i="6"/>
  <c r="G12" i="6"/>
  <c r="H12" i="6" s="1"/>
  <c r="D12" i="6" s="1"/>
  <c r="B11" i="6"/>
  <c r="G11" i="6"/>
  <c r="H11" i="6" s="1"/>
  <c r="D11" i="6" s="1"/>
  <c r="G10" i="6"/>
  <c r="H10" i="6" s="1"/>
  <c r="D10" i="6" s="1"/>
  <c r="G9" i="6"/>
  <c r="H9" i="6"/>
  <c r="B8" i="6"/>
  <c r="G8" i="6"/>
  <c r="H8" i="6" s="1"/>
  <c r="D8" i="6" s="1"/>
  <c r="B7" i="6"/>
  <c r="G7" i="6"/>
  <c r="H7" i="6"/>
  <c r="D7" i="6"/>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B47" i="4" s="1"/>
  <c r="A32" i="6" s="1"/>
  <c r="P46" i="4"/>
  <c r="P45" i="4"/>
  <c r="P44" i="4"/>
  <c r="P43" i="4"/>
  <c r="Q43" i="4"/>
  <c r="P41" i="4"/>
  <c r="P40" i="4"/>
  <c r="B40" i="4" s="1"/>
  <c r="B64" i="4" s="1"/>
  <c r="A46" i="6" s="1"/>
  <c r="P39" i="4"/>
  <c r="B39" i="4" s="1"/>
  <c r="B63" i="4" s="1"/>
  <c r="A45" i="6" s="1"/>
  <c r="P38" i="4"/>
  <c r="P37" i="4"/>
  <c r="Q37" i="4" s="1"/>
  <c r="P35" i="4"/>
  <c r="P34" i="4"/>
  <c r="P33" i="4"/>
  <c r="P32" i="4"/>
  <c r="P31" i="4"/>
  <c r="Q31" i="4"/>
  <c r="P29" i="4"/>
  <c r="B29" i="4" s="1"/>
  <c r="A17" i="6" s="1"/>
  <c r="P28" i="4"/>
  <c r="B28" i="4" s="1"/>
  <c r="B34" i="4" s="1"/>
  <c r="A21" i="6" s="1"/>
  <c r="P27" i="4"/>
  <c r="B27" i="4" s="1"/>
  <c r="A15" i="6" s="1"/>
  <c r="P26" i="4"/>
  <c r="B26" i="4" s="1"/>
  <c r="A14"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D22" i="6" s="1"/>
  <c r="B22" i="6"/>
  <c r="B27" i="6" s="1"/>
  <c r="G27" i="6" s="1"/>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D9" i="6"/>
  <c r="G15" i="6"/>
  <c r="H15" i="6"/>
  <c r="D15" i="6" s="1"/>
  <c r="B20" i="6"/>
  <c r="B45" i="6" s="1"/>
  <c r="G45" i="6" s="1"/>
  <c r="F25" i="6"/>
  <c r="F4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G16" i="6"/>
  <c r="H16" i="6"/>
  <c r="A38" i="2"/>
  <c r="J4" i="5"/>
  <c r="B41" i="4"/>
  <c r="B53" i="4" s="1"/>
  <c r="A37" i="6" s="1"/>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c r="B37" i="6"/>
  <c r="G37" i="6"/>
  <c r="B42" i="6"/>
  <c r="G42" i="6" s="1"/>
  <c r="B35" i="6"/>
  <c r="G35" i="6"/>
  <c r="F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S599" i="5"/>
  <c r="S611" i="5"/>
  <c r="S601" i="5"/>
  <c r="S600" i="5"/>
  <c r="S382" i="5"/>
  <c r="S533" i="5"/>
  <c r="S355" i="5"/>
  <c r="S602" i="5"/>
  <c r="S603" i="5"/>
  <c r="S605" i="5"/>
  <c r="S607" i="5"/>
  <c r="S314"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S17" i="5"/>
  <c r="S12" i="5"/>
  <c r="S16" i="5"/>
  <c r="S15" i="5"/>
  <c r="S13" i="5"/>
  <c r="S14" i="5"/>
  <c r="S10" i="5"/>
  <c r="S11" i="5"/>
  <c r="S8" i="5"/>
  <c r="S9" i="5"/>
  <c r="S7" i="5"/>
  <c r="G64" i="6" a="1"/>
  <c r="K68" i="6" l="1"/>
  <c r="D17" i="6"/>
  <c r="F27" i="6"/>
  <c r="C17" i="6"/>
  <c r="C22" i="6"/>
  <c r="B26" i="6"/>
  <c r="G26" i="6" s="1"/>
  <c r="G21" i="6"/>
  <c r="H21" i="6" s="1"/>
  <c r="F26" i="6"/>
  <c r="B36" i="6"/>
  <c r="G36" i="6" s="1"/>
  <c r="B46" i="6"/>
  <c r="G46" i="6" s="1"/>
  <c r="B31" i="6"/>
  <c r="G31" i="6" s="1"/>
  <c r="B51" i="6"/>
  <c r="G51" i="6" s="1"/>
  <c r="B41" i="6"/>
  <c r="G41" i="6" s="1"/>
  <c r="C16" i="6"/>
  <c r="D16" i="6"/>
  <c r="B83" i="4"/>
  <c r="A59" i="6" s="1"/>
  <c r="B61" i="4"/>
  <c r="A43" i="6" s="1"/>
  <c r="B79" i="4"/>
  <c r="A57" i="6" s="1"/>
  <c r="B67" i="4"/>
  <c r="A48" i="6" s="1"/>
  <c r="B43" i="4"/>
  <c r="A28" i="6" s="1"/>
  <c r="B89" i="4"/>
  <c r="A63" i="6" s="1"/>
  <c r="B75" i="4"/>
  <c r="A54" i="6" s="1"/>
  <c r="B81" i="4"/>
  <c r="A58" i="6" s="1"/>
  <c r="B55" i="4"/>
  <c r="A38" i="6" s="1"/>
  <c r="B87" i="4"/>
  <c r="A62" i="6" s="1"/>
  <c r="B49" i="4"/>
  <c r="A33" i="6" s="1"/>
  <c r="B77" i="4"/>
  <c r="A55" i="6" s="1"/>
  <c r="B85" i="4"/>
  <c r="A60" i="6" s="1"/>
  <c r="B31" i="4"/>
  <c r="A18" i="6" s="1"/>
  <c r="B37" i="4"/>
  <c r="A23" i="6" s="1"/>
  <c r="H45" i="6"/>
  <c r="D45" i="6" s="1"/>
  <c r="H20" i="6"/>
  <c r="D20" i="6" s="1"/>
  <c r="C35" i="6"/>
  <c r="B50" i="6"/>
  <c r="G50" i="6" s="1"/>
  <c r="H25" i="6"/>
  <c r="D25" i="6" s="1"/>
  <c r="F30" i="6"/>
  <c r="H30" i="6" s="1"/>
  <c r="D30" i="6" s="1"/>
  <c r="B30" i="6"/>
  <c r="G30" i="6" s="1"/>
  <c r="C15" i="6"/>
  <c r="G20" i="6"/>
  <c r="B40" i="6"/>
  <c r="G40" i="6" s="1"/>
  <c r="F66" i="6"/>
  <c r="H66" i="6" s="1"/>
  <c r="D66" i="6" s="1"/>
  <c r="C66" i="6"/>
  <c r="B25" i="6"/>
  <c r="G25" i="6" s="1"/>
  <c r="C40" i="6"/>
  <c r="F40" i="6"/>
  <c r="H40" i="6" s="1"/>
  <c r="D40" i="6" s="1"/>
  <c r="F35" i="6"/>
  <c r="H35" i="6" s="1"/>
  <c r="D35" i="6" s="1"/>
  <c r="F50" i="6"/>
  <c r="C30" i="6"/>
  <c r="C45" i="6"/>
  <c r="G19" i="6"/>
  <c r="B24" i="6"/>
  <c r="G24" i="6" s="1"/>
  <c r="B44" i="6"/>
  <c r="G44" i="6" s="1"/>
  <c r="B49" i="6"/>
  <c r="G49" i="6" s="1"/>
  <c r="B29" i="6"/>
  <c r="G29" i="6" s="1"/>
  <c r="B34" i="6"/>
  <c r="G34" i="6" s="1"/>
  <c r="G14" i="6"/>
  <c r="H14" i="6" s="1"/>
  <c r="C14" i="6" s="1"/>
  <c r="F24" i="6"/>
  <c r="B39" i="6"/>
  <c r="G39" i="6" s="1"/>
  <c r="F19" i="6"/>
  <c r="H19" i="6" s="1"/>
  <c r="D19" i="6" s="1"/>
  <c r="C12" i="6"/>
  <c r="C11" i="6"/>
  <c r="C10" i="6"/>
  <c r="C9" i="6"/>
  <c r="C8" i="6"/>
  <c r="C7" i="6"/>
  <c r="C5" i="6"/>
  <c r="C6" i="6"/>
  <c r="C4" i="6"/>
  <c r="B58" i="4"/>
  <c r="A41" i="6" s="1"/>
  <c r="B52" i="4"/>
  <c r="A36" i="6" s="1"/>
  <c r="A26" i="6"/>
  <c r="B57" i="4"/>
  <c r="A40" i="6" s="1"/>
  <c r="B70" i="4"/>
  <c r="A51" i="6" s="1"/>
  <c r="A16" i="6"/>
  <c r="B50" i="4"/>
  <c r="A34" i="6" s="1"/>
  <c r="A24" i="6"/>
  <c r="B56" i="4"/>
  <c r="A39" i="6" s="1"/>
  <c r="B62" i="4"/>
  <c r="A44" i="6" s="1"/>
  <c r="G69" i="6" a="1"/>
  <c r="G69" i="6" s="1"/>
  <c r="H69" i="6" s="1"/>
  <c r="D49" i="4"/>
  <c r="A27" i="6"/>
  <c r="B32" i="4"/>
  <c r="A19" i="6" s="1"/>
  <c r="B69" i="4"/>
  <c r="A50" i="6" s="1"/>
  <c r="D43" i="4"/>
  <c r="D61" i="4"/>
  <c r="D74" i="4"/>
  <c r="D37" i="4"/>
  <c r="G43" i="4"/>
  <c r="G67" i="4"/>
  <c r="G61" i="4"/>
  <c r="B35" i="4"/>
  <c r="A22" i="6" s="1"/>
  <c r="G74" i="4"/>
  <c r="G37" i="4"/>
  <c r="B33" i="4"/>
  <c r="A20" i="6" s="1"/>
  <c r="G49" i="4"/>
  <c r="G31" i="4"/>
  <c r="D55" i="4"/>
  <c r="D67" i="4"/>
  <c r="G64" i="6"/>
  <c r="B51" i="4"/>
  <c r="A35" i="6" s="1"/>
  <c r="B59" i="4"/>
  <c r="A42" i="6" s="1"/>
  <c r="A25" i="6"/>
  <c r="B71" i="4"/>
  <c r="A52" i="6" s="1"/>
  <c r="B65" i="4"/>
  <c r="A47" i="6" s="1"/>
  <c r="F32" i="6" l="1"/>
  <c r="H32" i="6" s="1"/>
  <c r="F42" i="6"/>
  <c r="H42" i="6" s="1"/>
  <c r="H27" i="6"/>
  <c r="F68" i="6"/>
  <c r="H68" i="6" s="1"/>
  <c r="F52" i="6"/>
  <c r="H52" i="6" s="1"/>
  <c r="F37" i="6"/>
  <c r="H37" i="6" s="1"/>
  <c r="F47" i="6"/>
  <c r="H47" i="6" s="1"/>
  <c r="D21" i="6"/>
  <c r="K67" i="6"/>
  <c r="C21" i="6"/>
  <c r="F36" i="6"/>
  <c r="H36" i="6" s="1"/>
  <c r="H26" i="6"/>
  <c r="F67" i="6"/>
  <c r="H67" i="6" s="1"/>
  <c r="F46" i="6"/>
  <c r="H46" i="6" s="1"/>
  <c r="F51" i="6"/>
  <c r="H51" i="6" s="1"/>
  <c r="F31" i="6"/>
  <c r="H31" i="6" s="1"/>
  <c r="F41" i="6"/>
  <c r="H41" i="6" s="1"/>
  <c r="K66" i="6"/>
  <c r="C25" i="6"/>
  <c r="C20" i="6"/>
  <c r="H50" i="6"/>
  <c r="H24" i="6"/>
  <c r="F34" i="6"/>
  <c r="H34" i="6" s="1"/>
  <c r="F44" i="6"/>
  <c r="H44" i="6" s="1"/>
  <c r="F65" i="6"/>
  <c r="F39" i="6"/>
  <c r="H39" i="6" s="1"/>
  <c r="F54" i="6"/>
  <c r="F29" i="6"/>
  <c r="H29" i="6" s="1"/>
  <c r="F49" i="6"/>
  <c r="H49" i="6" s="1"/>
  <c r="K65" i="6"/>
  <c r="D14" i="6"/>
  <c r="C19" i="6"/>
  <c r="H64" i="6"/>
  <c r="B64" i="6"/>
  <c r="D27" i="6" l="1"/>
  <c r="C27" i="6"/>
  <c r="D42" i="6"/>
  <c r="C42" i="6"/>
  <c r="D47" i="6"/>
  <c r="C47" i="6"/>
  <c r="D37" i="6"/>
  <c r="C37" i="6"/>
  <c r="D52" i="6"/>
  <c r="C52" i="6"/>
  <c r="D68" i="6"/>
  <c r="C68" i="6"/>
  <c r="D32" i="6"/>
  <c r="C32" i="6"/>
  <c r="D46" i="6"/>
  <c r="C46" i="6"/>
  <c r="D41" i="6"/>
  <c r="C41" i="6"/>
  <c r="D31" i="6"/>
  <c r="C31" i="6"/>
  <c r="D36" i="6"/>
  <c r="C36" i="6"/>
  <c r="D51" i="6"/>
  <c r="C51" i="6"/>
  <c r="D67" i="6"/>
  <c r="C67" i="6"/>
  <c r="D26" i="6"/>
  <c r="C26" i="6"/>
  <c r="D50" i="6"/>
  <c r="C50" i="6"/>
  <c r="D49" i="6"/>
  <c r="C49" i="6"/>
  <c r="F55" i="6"/>
  <c r="H54" i="6"/>
  <c r="F63" i="6"/>
  <c r="H63" i="6" s="1"/>
  <c r="F59" i="6"/>
  <c r="H59" i="6" s="1"/>
  <c r="F57" i="6"/>
  <c r="H57" i="6" s="1"/>
  <c r="F58" i="6"/>
  <c r="H58" i="6" s="1"/>
  <c r="F60" i="6"/>
  <c r="H60" i="6" s="1"/>
  <c r="F62" i="6"/>
  <c r="H62" i="6" s="1"/>
  <c r="D39" i="6"/>
  <c r="C39" i="6"/>
  <c r="C2" i="6"/>
  <c r="B2" i="6"/>
  <c r="H65" i="6"/>
  <c r="D44" i="6"/>
  <c r="C44" i="6"/>
  <c r="D34" i="6"/>
  <c r="C34" i="6"/>
  <c r="D29" i="6"/>
  <c r="C29" i="6"/>
  <c r="D24" i="6"/>
  <c r="C24" i="6"/>
  <c r="D64" i="6"/>
  <c r="C64" i="6"/>
  <c r="D62" i="6" l="1"/>
  <c r="C62" i="6"/>
  <c r="D60" i="6"/>
  <c r="C60" i="6"/>
  <c r="D65" i="6"/>
  <c r="C65" i="6"/>
  <c r="D57" i="6"/>
  <c r="C57" i="6"/>
  <c r="D63" i="6"/>
  <c r="C63" i="6"/>
  <c r="D54" i="6"/>
  <c r="C54" i="6"/>
  <c r="F56" i="6"/>
  <c r="H56" i="6" s="1"/>
  <c r="H55" i="6"/>
  <c r="D58" i="6"/>
  <c r="C58" i="6"/>
  <c r="D59" i="6"/>
  <c r="C59"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<sst xmlns="http://schemas.openxmlformats.org/spreadsheetml/2006/main" count="22319" uniqueCount="15823">
  <si>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</si>
  <si>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</si>
  <si>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</si>
  <si>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</si>
  <si>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</si>
  <si>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</si>
  <si>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</si>
  <si>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</si>
  <si>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</si>
  <si>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</si>
  <si>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</si>
  <si>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</si>
  <si>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</si>
  <si>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</si>
  <si>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</si>
  <si>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</si>
  <si>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</si>
  <si>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</si>
  <si>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</si>
  <si>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</si>
  <si>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</si>
  <si>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</si>
  <si>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</si>
  <si>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</si>
  <si>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</si>
  <si>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</si>
  <si>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</si>
  <si>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</si>
  <si>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</si>
  <si>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</si>
  <si>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</si>
  <si>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</si>
  <si>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</si>
  <si>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</si>
  <si>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</si>
  <si>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</si>
  <si>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</si>
  <si>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</si>
  <si>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</si>
  <si>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</si>
  <si>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</si>
  <si>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</si>
  <si>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</si>
  <si>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</si>
  <si>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</si>
  <si>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</si>
  <si>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</si>
  <si>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</si>
  <si>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</si>
  <si>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</si>
  <si>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</si>
  <si>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</si>
  <si>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</si>
  <si>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</si>
  <si>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</si>
  <si>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</si>
  <si>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</si>
  <si>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</si>
  <si>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</si>
  <si>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</si>
  <si>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</si>
  <si>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</si>
  <si>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</si>
  <si>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</si>
  <si>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</si>
  <si>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</si>
  <si>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</si>
  <si>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</si>
  <si>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</si>
  <si>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</si>
  <si>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</si>
  <si>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</si>
  <si>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</si>
  <si>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</si>
  <si>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</si>
  <si>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</si>
  <si>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</si>
  <si>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</si>
  <si>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</si>
  <si>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</si>
  <si>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</si>
  <si>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</si>
  <si>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</si>
  <si>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</si>
  <si>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</si>
  <si>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</si>
  <si>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</si>
  <si>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</si>
  <si>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</si>
  <si>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</si>
  <si>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</si>
  <si>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</si>
  <si>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</si>
  <si>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</si>
  <si>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</si>
  <si>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</si>
  <si>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</si>
  <si>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</si>
  <si>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</si>
  <si>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</si>
  <si>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</si>
  <si>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</si>
  <si>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</si>
  <si>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</si>
  <si>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</si>
  <si>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</si>
  <si>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</si>
  <si>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</si>
  <si>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</si>
  <si>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</si>
  <si>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</si>
  <si>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</si>
  <si>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</si>
  <si>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</si>
  <si>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</si>
  <si>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</si>
  <si>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</si>
  <si>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</si>
  <si>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</si>
  <si>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</si>
  <si>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</si>
  <si>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</si>
  <si>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</si>
  <si>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</si>
  <si>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</si>
  <si>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</si>
  <si>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</si>
  <si>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</si>
  <si>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</si>
  <si>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</si>
  <si>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</si>
  <si>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</si>
  <si>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</si>
  <si>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</si>
  <si>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</si>
  <si>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</si>
  <si>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</si>
  <si>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</si>
  <si>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</si>
  <si>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</si>
  <si>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</si>
  <si>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</si>
  <si>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</si>
  <si>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</si>
  <si>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</si>
  <si>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</si>
  <si>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</si>
  <si>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</si>
  <si>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</si>
  <si>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</si>
  <si>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</si>
  <si>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</si>
  <si>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</si>
  <si>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</si>
  <si>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</si>
  <si>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</si>
  <si>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</si>
  <si>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</si>
  <si>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</si>
  <si>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</si>
  <si>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</si>
  <si>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</si>
  <si>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</si>
  <si>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</si>
  <si>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</si>
  <si>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</si>
  <si>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</si>
  <si>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</si>
  <si>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</si>
  <si>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</si>
  <si>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</si>
  <si>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</si>
  <si>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</si>
  <si>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</si>
  <si>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</si>
  <si>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</si>
  <si>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</si>
  <si>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</si>
  <si>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</si>
  <si>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</si>
  <si>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</si>
  <si>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</si>
  <si>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</si>
  <si>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</si>
  <si>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</si>
  <si>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</si>
  <si>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</si>
  <si>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</si>
  <si>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</si>
  <si>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</si>
  <si>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</si>
  <si>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</si>
  <si>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</si>
  <si>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</si>
  <si>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</si>
  <si>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</si>
  <si>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</si>
  <si>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</si>
  <si>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</si>
  <si>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</si>
  <si>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</si>
  <si>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</si>
  <si>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</si>
  <si>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</si>
  <si>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</si>
  <si>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</si>
  <si>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</si>
  <si>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</si>
  <si>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</si>
  <si>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</si>
  <si>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</si>
  <si>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</si>
  <si>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</si>
  <si>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</si>
  <si>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</si>
  <si>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</si>
  <si>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</si>
  <si>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</si>
  <si>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</si>
  <si>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</si>
  <si>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</si>
  <si>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</si>
  <si>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</si>
  <si>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</si>
  <si>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</si>
  <si>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</si>
  <si>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</si>
  <si>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</si>
  <si>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</si>
  <si>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</si>
  <si>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</si>
  <si>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</si>
  <si>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</si>
  <si>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</si>
  <si>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</si>
  <si>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</si>
  <si>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</si>
  <si>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</si>
  <si>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</si>
  <si>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</si>
  <si>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</si>
  <si>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</si>
  <si>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</si>
  <si>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</si>
  <si>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</si>
  <si>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</si>
  <si>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</si>
  <si>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</si>
  <si>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</si>
  <si>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</si>
  <si>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</si>
  <si>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</si>
  <si>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</si>
  <si>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</si>
  <si>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</si>
  <si>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</si>
  <si>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</si>
  <si>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</si>
  <si>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</si>
  <si>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</si>
  <si>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</si>
  <si>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</si>
  <si>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</si>
  <si>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</si>
  <si>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</si>
  <si>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</si>
  <si>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</si>
  <si>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</si>
  <si>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</si>
  <si>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</si>
  <si>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</si>
  <si>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</si>
  <si>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</si>
  <si>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</si>
  <si>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</si>
  <si>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</si>
  <si>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</si>
  <si>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</si>
  <si>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</si>
  <si>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</si>
  <si>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</si>
  <si>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</si>
  <si>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</si>
  <si>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</si>
  <si>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</si>
  <si>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</si>
  <si>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</si>
  <si>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</si>
  <si>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</si>
  <si>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</si>
  <si>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</si>
  <si>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</si>
  <si>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</si>
  <si>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</si>
  <si>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</si>
  <si>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</si>
  <si>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</si>
  <si>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</si>
  <si>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</si>
  <si>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</si>
  <si>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</si>
  <si>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</si>
  <si>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</si>
  <si>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</si>
  <si>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</si>
  <si>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</si>
  <si>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</si>
  <si>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</si>
  <si>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</si>
  <si>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</si>
  <si>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</si>
  <si>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</si>
  <si>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</si>
  <si>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</si>
  <si>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</si>
  <si>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</si>
  <si>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</si>
  <si>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</si>
  <si>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</si>
  <si>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</si>
  <si>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</si>
  <si>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</si>
  <si>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</si>
  <si>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</si>
  <si>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</si>
  <si>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</si>
  <si>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</si>
  <si>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</si>
  <si>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</si>
  <si>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</si>
  <si>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</si>
  <si>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</si>
  <si>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</si>
  <si>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</si>
  <si>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</si>
  <si>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</si>
  <si>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</si>
  <si>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</si>
  <si>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</si>
  <si>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</si>
  <si>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</si>
  <si>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</si>
  <si>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</si>
  <si>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</si>
  <si>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</si>
  <si>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</si>
  <si>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</si>
  <si>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</si>
  <si>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</si>
  <si>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</si>
  <si>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</si>
  <si>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</si>
  <si>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</si>
  <si>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</si>
  <si>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</si>
  <si>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</si>
  <si>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</si>
  <si>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</si>
  <si>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</si>
  <si>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</si>
  <si>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</si>
  <si>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</si>
  <si>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</si>
  <si>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</si>
  <si>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</si>
  <si>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</si>
  <si>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</si>
  <si>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</si>
  <si>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</si>
  <si>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</si>
  <si>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</si>
  <si>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</si>
  <si>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</si>
  <si>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</si>
  <si>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</si>
  <si>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</si>
  <si>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</si>
  <si>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</si>
  <si>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</si>
  <si>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</si>
  <si>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</si>
  <si>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</si>
  <si>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</si>
  <si>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</si>
  <si>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</si>
  <si>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</si>
  <si>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</si>
  <si>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</si>
  <si>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</si>
  <si>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</si>
  <si>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</si>
  <si>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</si>
  <si>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</si>
  <si>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</si>
  <si>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</si>
  <si>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</si>
  <si>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</si>
  <si>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</si>
  <si>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</si>
  <si>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</si>
  <si>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</si>
  <si>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</si>
  <si>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</si>
  <si>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</si>
  <si>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</si>
  <si>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</si>
  <si>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</si>
  <si>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</si>
  <si>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</si>
  <si>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</si>
  <si>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</si>
  <si>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</si>
  <si>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</si>
  <si>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</si>
  <si>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</si>
  <si>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</si>
  <si>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</si>
  <si>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</si>
  <si>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</si>
  <si>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</si>
  <si>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</si>
  <si>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</si>
  <si>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</si>
  <si>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</si>
  <si>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</si>
  <si>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</si>
  <si>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</si>
  <si>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</si>
  <si>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</si>
  <si>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</si>
  <si>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</si>
  <si>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</si>
  <si>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</si>
  <si>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</si>
  <si>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</si>
  <si>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</si>
  <si>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</si>
  <si>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</si>
  <si>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</si>
  <si>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</si>
  <si>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</si>
  <si>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</si>
  <si>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</si>
  <si>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</si>
  <si>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</si>
  <si>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</si>
  <si>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</si>
  <si>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</si>
  <si>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</si>
  <si>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</si>
  <si>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</si>
  <si>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</si>
  <si>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</si>
  <si>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</si>
  <si>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</si>
  <si>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</si>
  <si>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</si>
  <si>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</si>
  <si>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</si>
  <si>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</si>
  <si>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</si>
  <si>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</si>
  <si>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</si>
  <si>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</si>
  <si>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</si>
  <si>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</si>
  <si>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</si>
  <si>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</si>
  <si>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</si>
  <si>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</si>
  <si>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</si>
  <si>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</si>
  <si>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</si>
  <si>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</si>
  <si>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</si>
  <si>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</si>
  <si>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</si>
  <si>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</si>
  <si>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</si>
  <si>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</si>
  <si>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</si>
  <si>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</si>
  <si>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</si>
  <si>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</si>
  <si>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</si>
  <si>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</si>
  <si>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</si>
  <si>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</si>
  <si>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</si>
  <si>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</si>
  <si>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</si>
  <si>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</si>
  <si>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</si>
  <si>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</si>
  <si>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</si>
  <si>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</si>
  <si>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</si>
  <si>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</si>
  <si>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</si>
  <si>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</si>
  <si>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</si>
  <si>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</si>
  <si>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</si>
  <si>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</si>
  <si>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</si>
  <si>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</si>
  <si>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</si>
  <si>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</si>
  <si>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</si>
  <si>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</si>
  <si>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</si>
  <si>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</si>
  <si>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</si>
  <si>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</si>
  <si>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</si>
  <si>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</si>
  <si>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</si>
  <si>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</si>
  <si>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</si>
  <si>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</si>
  <si>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</si>
  <si>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</si>
  <si>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</si>
  <si>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</si>
  <si>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</si>
  <si>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</si>
  <si>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</si>
  <si>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</si>
  <si>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</si>
  <si>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</si>
  <si>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</si>
  <si>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</si>
  <si>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</si>
  <si>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</si>
  <si>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</si>
  <si>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</si>
  <si>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</si>
  <si>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</si>
  <si>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</si>
  <si>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</si>
  <si>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</si>
  <si>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</si>
  <si>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</si>
  <si>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</si>
  <si>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</si>
  <si>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</si>
  <si>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</si>
  <si>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</si>
  <si>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</si>
  <si>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</si>
  <si>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</si>
  <si>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</si>
  <si>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</si>
  <si>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</si>
  <si>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</si>
  <si>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</si>
  <si>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</si>
  <si>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</si>
  <si>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</si>
  <si>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</si>
  <si>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</si>
  <si>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</si>
  <si>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</si>
  <si>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</si>
  <si>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</si>
  <si>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</si>
  <si>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</si>
  <si>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</si>
  <si>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</si>
  <si>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</si>
  <si>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</si>
  <si>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</si>
  <si>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</si>
  <si>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</si>
  <si>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</si>
  <si>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</si>
  <si>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</si>
  <si>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</si>
  <si>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</si>
  <si>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</si>
  <si>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</si>
  <si>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</si>
  <si>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</si>
  <si>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</si>
  <si>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</si>
  <si>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</si>
  <si>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</si>
  <si>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</si>
  <si>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</si>
  <si>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</si>
  <si>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</si>
  <si>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</si>
  <si>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</si>
  <si>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</si>
  <si>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</si>
  <si>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</si>
  <si>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</si>
  <si>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</si>
  <si>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</si>
  <si>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</si>
  <si>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</si>
  <si>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</si>
  <si>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</si>
  <si>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</si>
  <si>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</si>
  <si>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</si>
  <si>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</si>
  <si>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</si>
  <si>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</si>
  <si>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</si>
  <si>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</si>
  <si>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</si>
  <si>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</si>
  <si>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</si>
  <si>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</si>
  <si>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</si>
  <si>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</si>
  <si>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</si>
  <si>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</si>
  <si>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</si>
  <si>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</si>
  <si>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</si>
  <si>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</si>
  <si>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</si>
  <si>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</si>
  <si>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</si>
  <si>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</si>
  <si>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</si>
  <si>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</si>
  <si>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</si>
  <si>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</si>
  <si>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</si>
  <si>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</si>
  <si>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</si>
  <si>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</si>
  <si>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</si>
  <si>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</si>
  <si>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</si>
  <si>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</si>
  <si>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</si>
  <si>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</si>
  <si>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</si>
  <si>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</si>
  <si>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</si>
  <si>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</si>
  <si>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</si>
  <si>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</si>
  <si>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</si>
  <si>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</si>
  <si>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</si>
  <si>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</si>
  <si>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</si>
  <si>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</si>
  <si>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</si>
  <si>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</si>
  <si>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</si>
  <si>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</si>
  <si>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</si>
  <si>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</si>
  <si>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</si>
  <si>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</si>
  <si>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</si>
  <si>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</si>
  <si>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</si>
  <si>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</si>
  <si>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</si>
  <si>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</si>
  <si>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</si>
  <si>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</si>
  <si>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</si>
  <si>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</si>
  <si>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</si>
  <si>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</si>
  <si>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</si>
  <si>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</si>
  <si>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</si>
  <si>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</si>
  <si>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</si>
  <si>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</si>
  <si>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</si>
  <si>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</si>
  <si>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</si>
  <si>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</si>
  <si>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</si>
  <si>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</si>
  <si>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</si>
  <si>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</si>
  <si>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</si>
  <si>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</si>
  <si>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</si>
  <si>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</si>
  <si>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</si>
  <si>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</si>
  <si>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</si>
  <si>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</si>
  <si>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</si>
  <si>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</si>
  <si>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</si>
  <si>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</si>
  <si>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</si>
  <si>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</si>
  <si>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</si>
  <si>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</si>
  <si>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</si>
  <si>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</si>
  <si>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</si>
  <si>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</si>
  <si>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</si>
  <si>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</si>
  <si>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</si>
  <si>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</si>
  <si>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</si>
  <si>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</si>
  <si>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</si>
  <si>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</si>
  <si>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</si>
  <si>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</si>
  <si>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</si>
  <si>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</si>
  <si>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</si>
  <si>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</si>
  <si>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</si>
  <si>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</si>
  <si>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</si>
  <si>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</si>
  <si>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</si>
  <si>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</si>
  <si>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</si>
  <si>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</si>
  <si>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</si>
  <si>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</si>
  <si>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</si>
  <si>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</si>
  <si>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</si>
  <si>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</si>
  <si>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</si>
  <si>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</si>
  <si>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</si>
  <si>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</si>
  <si>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</si>
  <si>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</si>
  <si>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</si>
  <si>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</si>
  <si>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</si>
  <si>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</si>
  <si>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</si>
  <si>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</si>
  <si>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</si>
  <si>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</si>
  <si>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</si>
  <si>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</si>
  <si>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</si>
  <si>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</si>
  <si>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</si>
  <si>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</si>
  <si>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</si>
  <si>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</si>
  <si>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</si>
  <si>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</si>
  <si>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</si>
  <si>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</si>
  <si>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</si>
  <si>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</si>
  <si>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</si>
  <si>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</si>
  <si>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</si>
  <si>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</si>
  <si>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</si>
  <si>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</si>
  <si>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</si>
  <si>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</si>
  <si>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</si>
  <si>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</si>
  <si>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</si>
  <si>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</si>
  <si>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</si>
  <si>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</si>
  <si>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</si>
  <si>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</si>
  <si>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</si>
  <si>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</si>
  <si>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</si>
  <si>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</si>
  <si>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</si>
  <si>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</si>
  <si>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</si>
  <si>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</si>
  <si>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</si>
  <si>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</si>
  <si>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</si>
  <si>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</si>
  <si>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</si>
  <si>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</si>
  <si>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</si>
  <si>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</si>
  <si>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</si>
  <si>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</si>
  <si>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</si>
  <si>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</si>
  <si>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</si>
  <si>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</si>
  <si>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</si>
  <si>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</si>
  <si>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</si>
  <si>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</si>
  <si>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</si>
  <si>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</si>
  <si>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</si>
  <si>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</si>
  <si>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</si>
  <si>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</si>
  <si>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</si>
  <si>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</si>
  <si>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</si>
  <si>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</si>
  <si>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</si>
  <si>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</si>
  <si>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</si>
  <si>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</si>
  <si>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</si>
  <si>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</si>
  <si>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</si>
  <si>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</si>
  <si>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</si>
  <si>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</si>
  <si>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</si>
  <si>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</si>
  <si>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</si>
  <si>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</si>
  <si>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</si>
  <si>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</si>
  <si>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</si>
  <si>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</si>
  <si>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</si>
  <si>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</si>
  <si>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</si>
  <si>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</si>
  <si>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</si>
  <si>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</si>
  <si>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</si>
  <si>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</si>
  <si>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</si>
  <si>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</si>
  <si>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</si>
  <si>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</si>
  <si>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</si>
  <si>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</si>
  <si>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</si>
  <si>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</si>
  <si>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</si>
  <si>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</si>
  <si>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</si>
  <si>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</si>
  <si>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</si>
  <si>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</si>
  <si>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</si>
  <si>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</si>
  <si>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</si>
  <si>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</si>
  <si>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</si>
  <si>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</si>
  <si>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</si>
  <si>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</si>
  <si>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</si>
  <si>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</si>
  <si>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</si>
  <si>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</si>
  <si>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</si>
  <si>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</si>
  <si>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</si>
  <si>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</si>
  <si>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</si>
  <si>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</si>
  <si>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</si>
  <si>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</si>
  <si>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</si>
  <si>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</si>
  <si>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</si>
  <si>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</si>
  <si>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</si>
  <si>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</si>
  <si>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</si>
  <si>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</si>
  <si>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</si>
  <si>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</si>
  <si>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</si>
  <si>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</si>
  <si>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</si>
  <si>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</si>
  <si>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</si>
  <si>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</si>
  <si>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</si>
  <si>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</si>
  <si>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</si>
  <si>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</si>
  <si>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</si>
  <si>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</si>
  <si>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</si>
  <si>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</si>
  <si>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</si>
  <si>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</si>
  <si>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</si>
  <si>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</si>
  <si>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</si>
  <si>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</si>
  <si>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</si>
  <si>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</si>
  <si>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</si>
  <si>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</si>
  <si>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</si>
  <si>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</si>
  <si>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</si>
  <si>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</si>
  <si>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</si>
  <si>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</si>
  <si>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</si>
  <si>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</si>
  <si>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</si>
  <si>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</si>
  <si>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</si>
  <si>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</si>
  <si>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</si>
  <si>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</si>
  <si>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</si>
  <si>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</si>
  <si>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</si>
  <si>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</si>
  <si>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</si>
  <si>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</si>
  <si>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</si>
  <si>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</si>
  <si>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</si>
  <si>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</si>
  <si>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</si>
  <si>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</si>
  <si>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</si>
  <si>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</si>
  <si>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</si>
  <si>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</si>
  <si>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</si>
  <si>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</si>
  <si>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</si>
  <si>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</si>
  <si>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</si>
  <si>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</si>
  <si>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</si>
  <si>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</si>
  <si>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</si>
  <si>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</si>
  <si>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</si>
  <si>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</si>
  <si>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</si>
  <si>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</si>
  <si>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</si>
  <si>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</si>
  <si>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</si>
  <si>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</si>
  <si>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</si>
  <si>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</si>
  <si>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</si>
  <si>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</si>
  <si>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</si>
  <si>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</si>
  <si>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</si>
  <si>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</si>
  <si>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</si>
  <si>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</si>
  <si>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</si>
  <si>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</si>
  <si>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</si>
  <si>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</si>
  <si>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</si>
  <si>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</si>
  <si>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</si>
  <si>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</si>
  <si>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</si>
  <si>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</si>
  <si>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</si>
  <si>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</si>
  <si>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</si>
  <si>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</si>
  <si>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</si>
  <si>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</si>
  <si>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</si>
  <si>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</si>
  <si>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</si>
  <si>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</si>
  <si>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</si>
  <si>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</si>
  <si>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</si>
  <si>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</si>
  <si>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</si>
  <si>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</si>
  <si>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</si>
  <si>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</si>
  <si>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</si>
  <si>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</si>
  <si>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</si>
  <si>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</si>
  <si>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</si>
  <si>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</si>
  <si>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</si>
  <si>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</si>
  <si>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</si>
  <si>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</si>
  <si>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</si>
  <si>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</si>
  <si>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</si>
  <si>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</si>
  <si>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</si>
  <si>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</si>
  <si>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</si>
  <si>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</si>
  <si>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</si>
  <si>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</si>
  <si>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</si>
  <si>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</si>
  <si>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</si>
  <si>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</si>
  <si>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</si>
  <si>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</si>
  <si>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</si>
  <si>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</si>
  <si>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</si>
  <si>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</si>
  <si>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</si>
  <si>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</si>
  <si>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</si>
  <si>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</si>
  <si>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</si>
  <si>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</si>
  <si>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</si>
  <si>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</si>
  <si>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</si>
  <si>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</si>
  <si>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</si>
  <si>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</si>
  <si>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</si>
  <si>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</si>
  <si>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</si>
  <si>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</si>
  <si>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</si>
  <si>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</si>
  <si>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</si>
  <si>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</si>
  <si>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</si>
  <si>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</si>
  <si>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</si>
  <si>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</si>
  <si>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</si>
  <si>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</si>
  <si>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</si>
  <si>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</si>
  <si>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</si>
  <si>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</si>
  <si>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</si>
  <si>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</si>
  <si>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</si>
  <si>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</si>
  <si>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</si>
  <si>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</si>
  <si>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</si>
  <si>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</si>
  <si>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</si>
  <si>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</si>
  <si>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</si>
  <si>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</si>
  <si>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</si>
  <si>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</si>
  <si>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</si>
  <si>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</si>
  <si>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</si>
  <si>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</si>
  <si>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</si>
  <si>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</si>
  <si>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</si>
  <si>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</si>
  <si>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</si>
  <si>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</si>
  <si>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</si>
  <si>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</si>
  <si>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</si>
  <si>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</si>
  <si>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</si>
  <si>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</si>
  <si>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</si>
  <si>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</si>
  <si>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</si>
  <si>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</si>
  <si>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</si>
  <si>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</si>
  <si>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</si>
  <si>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</si>
  <si>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</si>
  <si>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</si>
  <si>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</si>
  <si>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</si>
  <si>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</si>
  <si>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</si>
  <si>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</si>
  <si>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</si>
  <si>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</si>
  <si>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</si>
  <si>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</si>
  <si>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</si>
  <si>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</si>
  <si>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</si>
  <si>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</si>
  <si>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</si>
  <si>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</si>
  <si>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</si>
  <si>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</si>
  <si>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</si>
  <si>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</si>
  <si>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</si>
  <si>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</si>
  <si>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</si>
  <si>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</si>
  <si>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</si>
  <si>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</si>
  <si>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</si>
  <si>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</si>
  <si>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</si>
  <si>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</si>
  <si>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</si>
  <si>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</si>
  <si>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</si>
  <si>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</si>
  <si>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</si>
  <si>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</si>
  <si>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</si>
  <si>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</si>
  <si>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</si>
  <si>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</si>
  <si>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</si>
  <si>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</si>
  <si>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</si>
  <si>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</si>
  <si>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</si>
  <si>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</si>
  <si>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</si>
  <si>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</si>
  <si>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</si>
  <si>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</si>
  <si>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</si>
  <si>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</si>
  <si>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</si>
  <si>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</si>
  <si>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</si>
  <si>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</si>
  <si>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</si>
  <si>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</si>
  <si>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</si>
  <si>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</si>
  <si>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</si>
  <si>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</si>
  <si>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</si>
  <si>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</si>
  <si>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</si>
  <si>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</si>
  <si>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</si>
  <si>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</si>
  <si>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</si>
  <si>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</si>
  <si>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</si>
  <si>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</si>
  <si>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</si>
  <si>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</si>
  <si>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</si>
  <si>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</si>
  <si>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</si>
  <si>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</si>
  <si>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</si>
  <si>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</si>
  <si>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</si>
  <si>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</si>
  <si>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</si>
  <si>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</si>
  <si>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</si>
  <si>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</si>
  <si>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</si>
  <si>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</si>
  <si>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</si>
  <si>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</si>
  <si>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</si>
  <si>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</si>
  <si>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</si>
  <si>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</si>
  <si>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</si>
  <si>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</si>
  <si>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</si>
  <si>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</si>
  <si>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</si>
  <si>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</si>
  <si>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</si>
  <si>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</si>
  <si>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</si>
  <si>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</si>
  <si>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</si>
  <si>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</si>
  <si>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</si>
  <si>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</si>
  <si>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</si>
  <si>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</si>
  <si>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</si>
  <si>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</si>
  <si>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</si>
  <si>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</si>
  <si>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</si>
  <si>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</si>
  <si>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</si>
  <si>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</si>
  <si>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</si>
  <si>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</si>
  <si>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</si>
  <si>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</si>
  <si>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</si>
  <si>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</si>
  <si>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</si>
  <si>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</si>
  <si>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</si>
  <si>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</si>
  <si>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</si>
  <si>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</si>
  <si>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</si>
  <si>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</si>
  <si>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</si>
  <si>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</si>
  <si>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</si>
  <si>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</si>
  <si>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</si>
  <si>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</si>
  <si>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</si>
  <si>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</si>
  <si>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</si>
  <si>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</si>
  <si>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</si>
  <si>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</si>
  <si>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</si>
  <si>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</si>
  <si>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</si>
  <si>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</si>
  <si>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</si>
  <si>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</si>
  <si>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</si>
  <si>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</si>
  <si>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</si>
  <si>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</si>
  <si>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</si>
  <si>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</si>
  <si>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</si>
  <si>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</si>
  <si>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</si>
  <si>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</si>
  <si>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</si>
  <si>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</si>
  <si>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</si>
  <si>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</si>
  <si>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</si>
  <si>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</si>
  <si>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</si>
  <si>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</si>
  <si>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</si>
  <si>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</si>
  <si>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</si>
  <si>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</si>
  <si>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</si>
  <si>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</si>
  <si>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</si>
  <si>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</si>
  <si>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</si>
  <si>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</si>
  <si>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</si>
  <si>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</si>
  <si>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</si>
  <si>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</si>
  <si>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</si>
  <si>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</si>
  <si>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</si>
  <si>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</si>
  <si>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</si>
  <si>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</si>
  <si>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</si>
  <si>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</si>
  <si>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</si>
  <si>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</si>
  <si>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</si>
  <si>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</si>
  <si>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</si>
  <si>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</si>
  <si>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</si>
  <si>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</si>
  <si>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</si>
  <si>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</si>
  <si>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</si>
  <si>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</si>
  <si>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</si>
  <si>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</si>
  <si>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</si>
  <si>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</si>
  <si>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</si>
  <si>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</si>
  <si>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</si>
  <si>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</si>
  <si>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</si>
  <si>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</si>
  <si>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</si>
  <si>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</si>
  <si>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</si>
  <si>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</si>
  <si>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</si>
  <si>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</si>
  <si>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</si>
  <si>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</si>
  <si>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</si>
  <si>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</si>
  <si>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</si>
  <si>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</si>
  <si>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</si>
  <si>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</si>
  <si>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</si>
  <si>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</si>
  <si>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</si>
  <si>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</si>
  <si>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</si>
  <si>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</si>
  <si>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</si>
  <si>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</si>
  <si>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</si>
  <si>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</si>
  <si>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</si>
  <si>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</si>
  <si>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</si>
  <si>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</si>
  <si>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</si>
  <si>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</si>
  <si>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</si>
  <si>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</si>
  <si>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</si>
  <si>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</si>
  <si>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</si>
  <si>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</si>
  <si>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</si>
  <si>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</si>
  <si>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</si>
  <si>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</si>
  <si>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</si>
  <si>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</si>
  <si>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</si>
  <si>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</si>
  <si>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</si>
  <si>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</si>
  <si>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</si>
  <si>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</si>
  <si>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</si>
  <si>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</si>
  <si>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</si>
  <si>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</si>
  <si>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</si>
  <si>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</si>
  <si>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</si>
  <si>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</si>
  <si>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</si>
  <si>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</si>
  <si>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</si>
  <si>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</si>
  <si>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</si>
  <si>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</si>
  <si>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</si>
  <si>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</si>
  <si>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</si>
  <si>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</si>
  <si>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</si>
  <si>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</si>
  <si>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</si>
  <si>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</si>
  <si>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</si>
  <si>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</si>
  <si>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</si>
  <si>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</si>
  <si>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</si>
  <si>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</si>
  <si>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</si>
  <si>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</si>
  <si>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</si>
  <si>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</si>
  <si>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</si>
  <si>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</si>
  <si>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</si>
  <si>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</si>
  <si>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</si>
  <si>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</si>
  <si>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</si>
  <si>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</si>
  <si>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</si>
  <si>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</si>
  <si>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</si>
  <si>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</si>
  <si>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</si>
  <si>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</si>
  <si>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</si>
  <si>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</si>
  <si>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</si>
  <si>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</si>
  <si>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</si>
  <si>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</si>
  <si>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</si>
  <si>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</si>
  <si>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</si>
  <si>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</si>
  <si>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</si>
  <si>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</si>
  <si>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</si>
  <si>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</si>
  <si>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</si>
  <si>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</si>
  <si>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</si>
  <si>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</si>
  <si>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</si>
  <si>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</si>
  <si>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</si>
  <si>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</si>
  <si>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</si>
  <si>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</si>
  <si>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</si>
  <si>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</si>
  <si>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</si>
  <si>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</si>
  <si>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</si>
  <si>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</si>
  <si>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</si>
  <si>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</si>
  <si>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</si>
  <si>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</si>
  <si>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</si>
  <si>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</si>
  <si>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</si>
  <si>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</si>
  <si>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</si>
  <si>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</si>
  <si>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</si>
  <si>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</si>
  <si>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</si>
  <si>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</si>
  <si>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</si>
  <si>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</si>
  <si>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</si>
  <si>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</si>
  <si>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</si>
  <si>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</si>
  <si>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</si>
  <si>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</si>
  <si>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</si>
  <si>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</si>
  <si>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</si>
  <si>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</si>
  <si>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</si>
  <si>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</si>
  <si>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</si>
  <si>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</si>
  <si>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</si>
  <si>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</si>
  <si>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</si>
  <si>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</si>
  <si>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</si>
  <si>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</si>
  <si>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</si>
  <si>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</si>
  <si>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</si>
  <si>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</si>
  <si>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</si>
  <si>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</si>
  <si>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</si>
  <si>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</si>
  <si>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</si>
  <si>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</si>
  <si>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</si>
  <si>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</si>
  <si>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</si>
  <si>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</si>
  <si>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</si>
  <si>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</si>
  <si>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</si>
  <si>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</si>
  <si>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</si>
  <si>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</si>
  <si>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</si>
  <si>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</si>
  <si>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</si>
  <si>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</si>
  <si>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</si>
  <si>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</si>
  <si>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</si>
  <si>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</si>
  <si>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</si>
  <si>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</si>
  <si>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</si>
  <si>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</si>
  <si>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</si>
  <si>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</si>
  <si>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</si>
  <si>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</si>
  <si>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</si>
  <si>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</si>
  <si>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</si>
  <si>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</si>
  <si>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</si>
  <si>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</si>
  <si>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</si>
  <si>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</si>
  <si>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</si>
  <si>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</si>
  <si>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</si>
  <si>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</si>
  <si>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</si>
  <si>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</si>
  <si>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</si>
  <si>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</si>
  <si>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</si>
  <si>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</si>
  <si>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</si>
  <si>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</si>
  <si>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</si>
  <si>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</si>
  <si>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</si>
  <si>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</si>
  <si>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</si>
  <si>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</si>
  <si>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</si>
  <si>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</si>
  <si>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</si>
  <si>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</si>
  <si>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</si>
  <si>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</si>
  <si>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</si>
  <si>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</si>
  <si>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</si>
  <si>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</si>
  <si>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</si>
  <si>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</si>
  <si>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</si>
  <si>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</si>
  <si>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</si>
  <si>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</si>
  <si>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</si>
  <si>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</si>
  <si>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</si>
  <si>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</si>
  <si>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</si>
  <si>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</si>
  <si>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</si>
  <si>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</si>
  <si>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</si>
  <si>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</si>
  <si>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</si>
  <si>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</si>
  <si>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</si>
  <si>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</si>
  <si>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</si>
  <si>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</si>
  <si>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</si>
  <si>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</si>
  <si>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</si>
  <si>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</si>
  <si>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</si>
  <si>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</si>
  <si>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</si>
  <si>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</si>
  <si>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</si>
  <si>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</si>
  <si>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</si>
  <si>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</si>
  <si>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</si>
  <si>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</si>
  <si>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</si>
  <si>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</si>
  <si>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</si>
  <si>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</si>
  <si>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</si>
  <si>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</si>
  <si>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</si>
  <si>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</si>
  <si>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</si>
  <si>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</si>
  <si>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</si>
  <si>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</si>
  <si>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</si>
  <si>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</si>
  <si>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</si>
  <si>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</si>
  <si>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</si>
  <si>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</si>
  <si>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</si>
  <si>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</si>
  <si>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</si>
  <si>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</si>
  <si>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</si>
  <si>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</si>
  <si>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</si>
  <si>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</si>
  <si>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</si>
  <si>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</si>
  <si>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</si>
  <si>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</si>
  <si>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</si>
  <si>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</si>
  <si>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</si>
  <si>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</si>
  <si>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</si>
  <si>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</si>
  <si>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</si>
  <si>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</si>
  <si>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</si>
  <si>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</si>
  <si>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</si>
  <si>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</si>
  <si>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</si>
  <si>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</si>
  <si>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</si>
  <si>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</si>
  <si>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</si>
  <si>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</si>
  <si>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</si>
  <si>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</si>
  <si>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</si>
  <si>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</si>
  <si>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</si>
  <si>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</si>
  <si>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</si>
  <si>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</si>
  <si>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</si>
  <si>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</si>
  <si>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</si>
  <si>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</si>
  <si>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</si>
  <si>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</si>
  <si>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</si>
  <si>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</si>
  <si>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</si>
  <si>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</si>
  <si>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</si>
  <si>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</si>
  <si>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</si>
  <si>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</si>
  <si>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</si>
  <si>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</si>
  <si>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</si>
  <si>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</si>
  <si>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</si>
  <si>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</si>
  <si>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</si>
  <si>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</si>
  <si>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</si>
  <si>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</si>
  <si>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</si>
  <si>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</si>
  <si>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</si>
  <si>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</si>
  <si>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</si>
  <si>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</si>
  <si>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</si>
  <si>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</si>
  <si>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</si>
  <si>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</si>
  <si>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</si>
  <si>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</si>
  <si>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</si>
  <si>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</si>
  <si>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</si>
  <si>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</si>
  <si>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</si>
  <si>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</si>
  <si>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</si>
  <si>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</si>
  <si>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</si>
  <si>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</si>
  <si>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</si>
  <si>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</si>
  <si>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</si>
  <si>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</si>
  <si>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</si>
  <si>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</si>
  <si>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</si>
  <si>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</si>
  <si>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</si>
  <si>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</si>
  <si>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</si>
  <si>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</si>
  <si>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</si>
  <si>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</si>
  <si>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</si>
  <si>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</si>
  <si>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</si>
  <si>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</si>
  <si>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</si>
  <si>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</si>
  <si>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</si>
  <si>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</si>
  <si>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</si>
  <si>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</si>
  <si>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</si>
  <si>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</si>
  <si>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</si>
  <si>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</si>
  <si>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</si>
  <si>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</si>
  <si>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</si>
  <si>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</si>
  <si>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</si>
  <si>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</si>
  <si>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</si>
  <si>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</si>
  <si>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</si>
  <si>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</si>
  <si>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</si>
  <si>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</si>
  <si>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</si>
  <si>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</si>
  <si>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</si>
  <si>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</si>
  <si>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</si>
  <si>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</si>
  <si>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</si>
  <si>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</si>
  <si>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</si>
  <si>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</si>
  <si>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</si>
  <si>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</si>
  <si>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</si>
  <si>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</si>
  <si>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</si>
  <si>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</si>
  <si>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</si>
  <si>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</si>
  <si>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</si>
  <si>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</si>
  <si>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</si>
  <si>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</si>
  <si>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</si>
  <si>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</si>
  <si>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</si>
  <si>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</si>
  <si>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</si>
  <si>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</si>
  <si>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</si>
  <si>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</si>
  <si>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</si>
  <si>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</si>
  <si>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</si>
  <si>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</si>
  <si>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</si>
  <si>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</si>
  <si>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</si>
  <si>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</si>
  <si>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</si>
  <si>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</si>
  <si>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</si>
  <si>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</si>
  <si>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</si>
  <si>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</si>
  <si>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</si>
  <si>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</si>
  <si>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</si>
  <si>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</si>
  <si>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</si>
  <si>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</si>
  <si>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</si>
  <si>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</si>
  <si>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</si>
  <si>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</si>
  <si>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</si>
  <si>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</si>
  <si>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</si>
  <si>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</si>
  <si>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</si>
  <si>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</si>
  <si>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</si>
  <si>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</si>
  <si>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</si>
  <si>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</si>
  <si>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</si>
  <si>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</si>
  <si>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</si>
  <si>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</si>
  <si>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</si>
  <si>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</si>
  <si>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</si>
  <si>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</si>
  <si>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</si>
  <si>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</si>
  <si>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</si>
  <si>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</si>
  <si>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</si>
  <si>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</si>
  <si>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</si>
  <si>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</si>
  <si>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</si>
  <si>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</si>
  <si>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</si>
  <si>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</si>
  <si>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</si>
  <si>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</si>
  <si>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</si>
  <si>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</si>
  <si>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</si>
  <si>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</si>
  <si>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</si>
  <si>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</si>
  <si>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</si>
  <si>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</si>
  <si>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</si>
  <si>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</si>
  <si>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</si>
  <si>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</si>
  <si>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</si>
  <si>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</si>
  <si>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</si>
  <si>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</si>
  <si>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</si>
  <si>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</si>
  <si>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</si>
  <si>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</si>
  <si>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</si>
  <si>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</si>
  <si>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</si>
  <si>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</si>
  <si>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</si>
  <si>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</si>
  <si>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</si>
  <si>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</si>
  <si>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</si>
  <si>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</si>
  <si>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</si>
  <si>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</si>
  <si>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</si>
  <si>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</si>
  <si>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</si>
  <si>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</si>
  <si>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</si>
  <si>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</si>
  <si>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</si>
  <si>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</si>
  <si>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</si>
  <si>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</si>
  <si>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</si>
  <si>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</si>
  <si>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</si>
  <si>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</si>
  <si>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</si>
  <si>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</si>
  <si>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</si>
  <si>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</si>
  <si>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</si>
  <si>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</si>
  <si>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</si>
  <si>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</si>
  <si>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</si>
  <si>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</si>
  <si>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</si>
  <si>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</si>
  <si>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</si>
  <si>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</si>
  <si>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</si>
  <si>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</si>
  <si>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</si>
  <si>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</si>
  <si>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</si>
  <si>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</si>
  <si>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</si>
  <si>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</si>
  <si>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</si>
  <si>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</si>
  <si>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</si>
  <si>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</si>
  <si>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</si>
  <si>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</si>
  <si>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</si>
  <si>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</si>
  <si>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</si>
  <si>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</si>
  <si>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</si>
  <si>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</si>
  <si>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</si>
  <si>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</si>
  <si>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</si>
  <si>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</si>
  <si>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</si>
  <si>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</si>
  <si>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</si>
  <si>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</si>
  <si>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</si>
  <si>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</si>
  <si>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</si>
  <si>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</si>
  <si>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</si>
  <si>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</si>
  <si>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</si>
  <si>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</si>
  <si>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</si>
  <si>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</si>
  <si>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</si>
  <si>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</si>
  <si>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</si>
  <si>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</si>
  <si>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</si>
  <si>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</si>
  <si>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</si>
  <si>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</si>
  <si>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</si>
  <si>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</si>
  <si>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</si>
  <si>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</si>
  <si>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</si>
  <si>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</si>
  <si>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</si>
  <si>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</si>
  <si>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</si>
  <si>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</si>
  <si>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</si>
  <si>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</si>
  <si>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</si>
  <si>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</si>
  <si>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</si>
  <si>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</si>
  <si>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</si>
  <si>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</si>
  <si>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</si>
  <si>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</si>
  <si>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</si>
  <si>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</si>
  <si>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</si>
  <si>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</si>
  <si>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</si>
  <si>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</si>
  <si>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</si>
  <si>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</si>
  <si>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</si>
  <si>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</si>
  <si>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</si>
  <si>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</si>
  <si>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</si>
  <si>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</si>
  <si>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</si>
  <si>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</si>
  <si>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</si>
  <si>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</si>
  <si>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</si>
  <si>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</si>
  <si>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</si>
  <si>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</si>
  <si>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</si>
  <si>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</si>
  <si>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</si>
  <si>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</si>
  <si>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</si>
  <si>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</si>
  <si>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</si>
  <si>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</si>
  <si>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</si>
  <si>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</si>
  <si>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</si>
  <si>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</si>
  <si>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</si>
  <si>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</si>
  <si>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</si>
  <si>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</si>
  <si>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</si>
  <si>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</si>
  <si>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</si>
  <si>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</si>
  <si>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</si>
  <si>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</si>
  <si>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</si>
  <si>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</si>
  <si>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</si>
  <si>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</si>
  <si>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</si>
  <si>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</si>
  <si>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</si>
  <si>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</si>
  <si>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</si>
  <si>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</si>
  <si>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</si>
  <si>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</si>
  <si>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</si>
  <si>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</si>
  <si>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</si>
  <si>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</si>
  <si>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</si>
  <si>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</si>
  <si>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</si>
  <si>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</si>
  <si>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</si>
  <si>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</si>
  <si>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</si>
  <si>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</si>
  <si>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</si>
  <si>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</si>
  <si>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</si>
  <si>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</si>
  <si>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</si>
  <si>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</si>
  <si>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</si>
  <si>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</si>
  <si>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</si>
  <si>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</si>
  <si>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</si>
  <si>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</si>
  <si>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</si>
  <si>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</si>
  <si>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</si>
  <si>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</si>
  <si>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</si>
  <si>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</si>
  <si>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</si>
  <si>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</si>
  <si>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</si>
  <si>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</si>
  <si>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</si>
  <si>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</si>
  <si>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</si>
  <si>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</si>
  <si>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</si>
  <si>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</si>
  <si>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</si>
  <si>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</si>
  <si>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</si>
  <si>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</si>
  <si>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</si>
  <si>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</si>
  <si>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</si>
  <si>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</si>
  <si>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</si>
  <si>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</si>
  <si>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</si>
  <si>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</si>
  <si>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</si>
  <si>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</si>
  <si>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</si>
  <si>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</si>
  <si>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</si>
  <si>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</si>
  <si>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</si>
  <si>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</si>
  <si>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</si>
  <si>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</si>
  <si>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</si>
  <si>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</si>
  <si>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</si>
  <si>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</si>
  <si>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</si>
  <si>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</si>
  <si>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</si>
  <si>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</si>
  <si>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</si>
  <si>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</si>
  <si>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</si>
  <si>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</si>
  <si>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</si>
  <si>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</si>
  <si>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</si>
  <si>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</si>
  <si>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</si>
  <si>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</si>
  <si>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</si>
  <si>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</si>
  <si>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</si>
  <si>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</si>
  <si>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</si>
  <si>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</si>
  <si>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</si>
  <si>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</si>
  <si>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</si>
  <si>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</si>
  <si>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</si>
  <si>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</si>
  <si>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</si>
  <si>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</si>
  <si>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</si>
  <si>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</si>
  <si>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</si>
  <si>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</si>
  <si>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</si>
  <si>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</si>
  <si>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</si>
  <si>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</si>
  <si>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</si>
  <si>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</si>
  <si>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</si>
  <si>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</si>
  <si>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</si>
  <si>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</si>
  <si>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</si>
  <si>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</si>
  <si>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</si>
  <si>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</si>
  <si>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</si>
  <si>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</si>
  <si>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</si>
  <si>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</si>
  <si>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</si>
  <si>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</si>
  <si>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</si>
  <si>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</si>
  <si>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</si>
  <si>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</si>
  <si>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</si>
  <si>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</si>
  <si>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</si>
  <si>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</si>
  <si>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</si>
  <si>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</si>
  <si>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</si>
  <si>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</si>
  <si>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</si>
  <si>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</si>
  <si>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</si>
  <si>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</si>
  <si>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</si>
  <si>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</si>
  <si>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</si>
  <si>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</si>
  <si>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</si>
  <si>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</si>
  <si>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</si>
  <si>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</si>
  <si>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</si>
  <si>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</si>
  <si>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</si>
  <si>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</si>
  <si>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</si>
  <si>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</si>
  <si>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</si>
  <si>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</si>
  <si>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</si>
  <si>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</si>
  <si>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</si>
  <si>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</si>
  <si>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</si>
  <si>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</si>
  <si>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</si>
  <si>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</si>
  <si>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</si>
  <si>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</si>
  <si>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</si>
  <si>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</si>
  <si>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</si>
  <si>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</si>
  <si>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</si>
  <si>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</si>
  <si>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</si>
  <si>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</si>
  <si>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</si>
  <si>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</si>
  <si>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</si>
  <si>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</si>
  <si>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</si>
  <si>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</si>
  <si>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</si>
  <si>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</si>
  <si>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</si>
  <si>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</si>
  <si>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</si>
  <si>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</si>
  <si>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</si>
  <si>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</si>
  <si>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</si>
  <si>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</si>
  <si>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</si>
  <si>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</si>
  <si>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</si>
  <si>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</si>
  <si>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</si>
  <si>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</si>
  <si>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</si>
  <si>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</si>
  <si>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</si>
  <si>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</si>
  <si>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</si>
  <si>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</si>
  <si>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</si>
  <si>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</si>
  <si>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</si>
  <si>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</si>
  <si>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</si>
  <si>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</si>
  <si>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</si>
  <si>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</si>
  <si>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</si>
  <si>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</si>
  <si>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</si>
  <si>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</si>
  <si>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</si>
  <si>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</si>
  <si>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</si>
  <si>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</si>
  <si>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</si>
  <si>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</si>
  <si>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</si>
  <si>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</si>
  <si>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</si>
  <si>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</si>
  <si>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</si>
  <si>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</si>
  <si>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</si>
  <si>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</si>
  <si>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</si>
  <si>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</si>
  <si>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</si>
  <si>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</si>
  <si>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</si>
  <si>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</si>
  <si>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</si>
  <si>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</si>
  <si>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</si>
  <si>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</si>
  <si>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</si>
  <si>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</si>
  <si>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</si>
  <si>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</si>
  <si>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</si>
  <si>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</si>
  <si>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</si>
  <si>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</si>
  <si>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</si>
  <si>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</si>
  <si>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</si>
  <si>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</si>
  <si>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</si>
  <si>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</si>
  <si>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</si>
  <si>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</si>
  <si>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</si>
  <si>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</si>
  <si>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</si>
  <si>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</si>
  <si>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</si>
  <si>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</si>
  <si>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</si>
  <si>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</si>
  <si>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</si>
  <si>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</si>
  <si>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</si>
  <si>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</si>
  <si>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</si>
  <si>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</si>
  <si>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</si>
  <si>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</si>
  <si>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</si>
  <si>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</si>
  <si>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</si>
  <si>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</si>
  <si>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</si>
  <si>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</si>
  <si>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</si>
  <si>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</si>
  <si>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</si>
  <si>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</si>
  <si>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</si>
  <si>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</si>
  <si>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</si>
  <si>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</si>
  <si>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</si>
  <si>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</si>
  <si>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</si>
  <si>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</si>
  <si>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</si>
  <si>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</si>
  <si>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</si>
  <si>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</si>
  <si>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</si>
  <si>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</si>
  <si>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</si>
  <si>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</si>
  <si>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</si>
  <si>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</si>
  <si>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</si>
  <si>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</si>
  <si>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</si>
  <si>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</si>
  <si>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</si>
  <si>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</si>
  <si>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</si>
  <si>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</si>
  <si>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</si>
  <si>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</si>
  <si>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</si>
  <si>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</si>
  <si>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</si>
  <si>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</si>
  <si>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</si>
  <si>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</si>
  <si>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</si>
  <si>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</si>
  <si>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</si>
  <si>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</si>
  <si>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</si>
  <si>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</si>
  <si>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</si>
  <si>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</si>
  <si>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</si>
  <si>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</si>
  <si>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</si>
  <si>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</si>
  <si>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</si>
  <si>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</si>
  <si>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</si>
  <si>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</si>
  <si>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</si>
  <si>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</si>
  <si>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</si>
  <si>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</si>
  <si>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</si>
  <si>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</si>
  <si>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</si>
  <si>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</si>
  <si>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</si>
  <si>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</si>
  <si>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</si>
  <si>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</si>
  <si>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</si>
  <si>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</si>
  <si>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</si>
  <si>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</si>
  <si>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</si>
  <si>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</si>
  <si>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</si>
  <si>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</si>
  <si>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</si>
  <si>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</si>
  <si>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</si>
  <si>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</si>
  <si>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</si>
  <si>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</si>
  <si>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</si>
  <si>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</si>
  <si>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</si>
  <si>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</si>
  <si>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</si>
  <si>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</si>
  <si>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</si>
  <si>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</si>
  <si>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</si>
  <si>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</si>
  <si>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</si>
  <si>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</si>
  <si>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</si>
  <si>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</si>
  <si>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</si>
  <si>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</si>
  <si>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</si>
  <si>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</si>
  <si>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</si>
  <si>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</si>
  <si>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</si>
  <si>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</si>
  <si>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</si>
  <si>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</si>
  <si>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</si>
  <si>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</si>
  <si>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</si>
  <si>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</si>
  <si>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</si>
  <si>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</si>
  <si>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</si>
  <si>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</si>
  <si>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</si>
  <si>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</si>
  <si>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</si>
  <si>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</si>
  <si>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</si>
  <si>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</si>
  <si>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</si>
  <si>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</si>
  <si>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</si>
  <si>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</si>
  <si>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</si>
  <si>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</si>
  <si>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</si>
  <si>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</si>
  <si>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</si>
  <si>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</si>
  <si>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</si>
  <si>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</si>
  <si>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</si>
  <si>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</si>
  <si>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</si>
  <si>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</si>
  <si>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</si>
  <si>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</si>
  <si>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</si>
  <si>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</si>
  <si>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</si>
  <si>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</si>
  <si>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</si>
  <si>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</si>
  <si>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</si>
  <si>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</si>
  <si>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</si>
  <si>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</si>
  <si>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</si>
  <si>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</si>
  <si>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</si>
  <si>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</si>
  <si>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</si>
  <si>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</si>
  <si>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</si>
  <si>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</si>
  <si>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</si>
  <si>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</si>
  <si>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</si>
  <si>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</si>
  <si>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</si>
  <si>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</si>
  <si>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</si>
  <si>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</si>
  <si>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</si>
  <si>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</si>
  <si>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</si>
  <si>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</si>
  <si>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</si>
  <si>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</si>
  <si>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</si>
  <si>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</si>
  <si>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</si>
  <si>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</si>
  <si>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</si>
  <si>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</si>
  <si>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</si>
  <si>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</si>
  <si>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</si>
  <si>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</si>
  <si>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</si>
  <si>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</si>
  <si>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</si>
  <si>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</si>
  <si>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</si>
  <si>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</si>
  <si>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</si>
  <si>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</si>
  <si>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</si>
  <si>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</si>
  <si>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</si>
  <si>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</si>
  <si>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</si>
  <si>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</si>
  <si>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</si>
  <si>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</si>
  <si>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</si>
  <si>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</si>
  <si>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</si>
  <si>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</si>
  <si>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</si>
  <si>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</si>
  <si>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</si>
  <si>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</si>
  <si>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</si>
  <si>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</si>
  <si>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</si>
  <si>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</si>
  <si>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</si>
  <si>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</si>
  <si>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</si>
  <si>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</si>
  <si>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</si>
  <si>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</si>
  <si>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</si>
  <si>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</si>
  <si>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</si>
  <si>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</si>
  <si>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</si>
  <si>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</si>
  <si>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</si>
  <si>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</si>
  <si>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</si>
  <si>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</si>
  <si>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</si>
  <si>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</si>
  <si>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</si>
  <si>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</si>
  <si>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</si>
  <si>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</si>
  <si>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</si>
  <si>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</si>
  <si>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</si>
  <si>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</si>
  <si>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</si>
  <si>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</si>
  <si>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</si>
  <si>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</si>
  <si>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</si>
  <si>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</si>
  <si>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</si>
  <si>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</si>
  <si>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</si>
  <si>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</si>
  <si>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</si>
  <si>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</si>
  <si>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</si>
  <si>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</si>
  <si>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</si>
  <si>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</si>
  <si>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</si>
  <si>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</si>
  <si>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</si>
  <si>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</si>
  <si>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</si>
  <si>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</si>
  <si>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</si>
  <si>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</si>
  <si>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</si>
  <si>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</si>
  <si>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</si>
  <si>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</si>
  <si>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</si>
  <si>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</si>
  <si>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</si>
  <si>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</si>
  <si>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</si>
  <si>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</si>
  <si>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</si>
  <si>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</si>
  <si>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</si>
  <si>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</si>
  <si>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</si>
  <si>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</si>
  <si>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</si>
  <si>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</si>
  <si>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</si>
  <si>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</si>
  <si>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</si>
  <si>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</si>
  <si>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</si>
  <si>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</si>
  <si>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</si>
  <si>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</si>
  <si>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</si>
  <si>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</si>
  <si>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</si>
  <si>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</si>
  <si>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</si>
  <si>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</si>
  <si>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</si>
  <si>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</si>
  <si>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</si>
  <si>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</si>
  <si>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</si>
  <si>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</si>
  <si>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</si>
  <si>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</si>
  <si>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</si>
  <si>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</si>
  <si>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</si>
  <si>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</si>
  <si>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</si>
  <si>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</si>
  <si>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</si>
  <si>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</si>
  <si>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</si>
  <si>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</si>
  <si>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</si>
  <si>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</si>
  <si>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</si>
  <si>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</si>
  <si>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</si>
  <si>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</si>
  <si>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</si>
  <si>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</si>
  <si>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</si>
  <si>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</si>
  <si>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</si>
  <si>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</si>
  <si>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</si>
  <si>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</si>
  <si>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</si>
  <si>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</si>
  <si>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</si>
  <si>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</si>
  <si>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</si>
  <si>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</si>
  <si>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</si>
  <si>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</si>
  <si>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</si>
  <si>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</si>
  <si>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</si>
  <si>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</si>
  <si>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</si>
  <si>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</si>
  <si>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</si>
  <si>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</si>
  <si>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</si>
  <si>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</si>
  <si>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</si>
  <si>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</si>
  <si>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</si>
  <si>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</si>
  <si>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</si>
  <si>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</si>
  <si>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</si>
  <si>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</si>
  <si>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</si>
  <si>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</si>
  <si>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</si>
  <si>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</si>
  <si>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</si>
  <si>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</si>
  <si>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</si>
  <si>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</si>
  <si>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</si>
  <si>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</si>
  <si>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</si>
  <si>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</si>
  <si>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</si>
  <si>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</si>
  <si>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</si>
  <si>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</si>
  <si>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</si>
  <si>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</si>
  <si>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</si>
  <si>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</si>
  <si>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</si>
  <si>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</si>
  <si>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</si>
  <si>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</si>
  <si>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</si>
  <si>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</si>
  <si>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</si>
  <si>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</si>
  <si>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</si>
  <si>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</si>
  <si>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</si>
  <si>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</si>
  <si>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</si>
  <si>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</si>
  <si>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</si>
  <si>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</si>
  <si>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</si>
  <si>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</si>
  <si>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</si>
  <si>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</si>
  <si>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</si>
  <si>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</si>
  <si>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</si>
  <si>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</si>
  <si>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</si>
  <si>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</si>
  <si>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</si>
  <si>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</si>
  <si>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</si>
  <si>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</si>
  <si>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</si>
  <si>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</si>
  <si>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</si>
  <si>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</si>
  <si>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</si>
  <si>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</si>
  <si>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</si>
  <si>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</si>
  <si>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</si>
  <si>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</si>
  <si>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</si>
  <si>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</si>
  <si>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</si>
  <si>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</si>
  <si>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</si>
  <si>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</si>
  <si>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</si>
  <si>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</si>
  <si>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</si>
  <si>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</si>
  <si>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</si>
  <si>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</si>
  <si>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</si>
  <si>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</si>
  <si>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</si>
  <si>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</si>
  <si>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</si>
  <si>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</si>
  <si>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</si>
  <si>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</si>
  <si>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</si>
  <si>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</si>
  <si>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</si>
  <si>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</si>
  <si>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</si>
  <si>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</si>
  <si>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</si>
  <si>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</si>
  <si>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</si>
  <si>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</si>
  <si>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</si>
  <si>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</si>
  <si>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</si>
  <si>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</si>
  <si>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</si>
  <si>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</si>
  <si>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</si>
  <si>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</si>
  <si>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</si>
  <si>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</si>
  <si>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</si>
  <si>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</si>
  <si>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</si>
  <si>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</si>
  <si>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</si>
  <si>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</si>
  <si>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</si>
  <si>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</si>
  <si>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</si>
  <si>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</si>
  <si>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</si>
  <si>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</si>
  <si>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</si>
  <si>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</si>
  <si>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</si>
  <si>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</si>
  <si>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</si>
  <si>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</si>
  <si>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</si>
  <si>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</si>
  <si>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</si>
  <si>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</si>
  <si>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</si>
  <si>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</si>
  <si>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</si>
  <si>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</si>
  <si>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</si>
  <si>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</si>
  <si>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</si>
  <si>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</si>
  <si>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</si>
  <si>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</si>
  <si>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</si>
  <si>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</si>
  <si>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</si>
  <si>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</si>
  <si>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</si>
  <si>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</si>
  <si>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</si>
  <si>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</si>
  <si>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</si>
  <si>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</si>
  <si>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</si>
  <si>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</si>
  <si>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</si>
  <si>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</si>
  <si>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</si>
  <si>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</si>
  <si>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</si>
  <si>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</si>
  <si>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</si>
  <si>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</si>
  <si>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</si>
  <si>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</si>
  <si>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</si>
  <si>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</si>
  <si>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</si>
  <si>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</si>
  <si>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</si>
  <si>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</si>
  <si>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</si>
  <si>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</si>
  <si>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</si>
  <si>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</si>
  <si>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</si>
  <si>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</si>
  <si>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</si>
  <si>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</si>
  <si>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</si>
  <si>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</si>
  <si>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</si>
  <si>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</si>
  <si>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</si>
  <si>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</si>
  <si>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</si>
  <si>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</si>
  <si>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</si>
  <si>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</si>
  <si>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</si>
  <si>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</si>
  <si>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</si>
  <si>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</si>
  <si>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</si>
  <si>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</si>
  <si>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</si>
  <si>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</si>
  <si>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</si>
  <si>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</si>
  <si>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</si>
  <si>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</si>
  <si>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</si>
  <si>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</si>
  <si>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</si>
  <si>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</si>
  <si>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</si>
  <si>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</si>
  <si>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</si>
  <si>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</si>
  <si>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</si>
  <si>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</si>
  <si>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</si>
  <si>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</si>
  <si>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</si>
  <si>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</si>
  <si>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</si>
  <si>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</si>
  <si>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</si>
  <si>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</si>
  <si>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</si>
  <si>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</si>
  <si>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</si>
  <si>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</si>
  <si>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</si>
  <si>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</si>
  <si>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</si>
  <si>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</si>
  <si>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</si>
  <si>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</si>
  <si>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</si>
  <si>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</si>
  <si>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</si>
  <si>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</si>
  <si>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</si>
  <si>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</si>
  <si>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</si>
  <si>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</si>
  <si>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</si>
  <si>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</si>
  <si>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</si>
  <si>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</si>
  <si>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</si>
  <si>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</si>
  <si>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</si>
  <si>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</si>
  <si>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</si>
  <si>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</si>
  <si>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</si>
  <si>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</si>
  <si>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</si>
  <si>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</si>
  <si>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</si>
  <si>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</si>
  <si>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</si>
  <si>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</si>
  <si>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</si>
  <si>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</si>
  <si>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</si>
  <si>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</si>
  <si>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</si>
  <si>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</si>
  <si>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</si>
  <si>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</si>
  <si>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</si>
  <si>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</si>
  <si>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</si>
  <si>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</si>
  <si>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</si>
  <si>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</si>
  <si>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</si>
  <si>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</si>
  <si>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</si>
  <si>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</si>
  <si>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</si>
  <si>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</si>
  <si>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</si>
  <si>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</si>
  <si>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</si>
  <si>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</si>
  <si>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</si>
  <si>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</si>
  <si>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</si>
  <si>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</si>
  <si>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</si>
  <si>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</si>
  <si>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</si>
  <si>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</si>
  <si>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</si>
  <si>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</si>
  <si>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</si>
  <si>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</si>
  <si>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</si>
  <si>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</si>
  <si>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</si>
  <si>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</si>
  <si>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</si>
  <si>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</si>
  <si>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</si>
  <si>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</si>
  <si>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</si>
  <si>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</si>
  <si>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</si>
  <si>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</si>
  <si>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</si>
  <si>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</si>
  <si>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</si>
  <si>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</si>
  <si>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</si>
  <si>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</si>
  <si>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</si>
  <si>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</si>
  <si>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</si>
  <si>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</si>
  <si>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</si>
  <si>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</si>
  <si>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</si>
  <si>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</si>
  <si>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</si>
  <si>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</si>
  <si>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</si>
  <si>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</si>
  <si>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</si>
  <si>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</si>
  <si>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</si>
  <si>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</si>
  <si>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</si>
  <si>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</si>
  <si>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</si>
  <si>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</si>
  <si>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</si>
  <si>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</si>
  <si>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</si>
  <si>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</si>
  <si>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</si>
  <si>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</si>
  <si>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</si>
  <si>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</si>
  <si>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</si>
  <si>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</si>
  <si>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</si>
  <si>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</si>
  <si>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</si>
  <si>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</si>
  <si>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</si>
  <si>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</si>
  <si>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</si>
  <si>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</si>
  <si>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</si>
  <si>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</si>
  <si>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</si>
  <si>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</si>
  <si>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</si>
  <si>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</si>
  <si>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</si>
  <si>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</si>
  <si>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</si>
  <si>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</si>
  <si>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</si>
  <si>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</si>
  <si>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</si>
  <si>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</si>
  <si>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</si>
  <si>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</si>
  <si>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</si>
  <si>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</si>
  <si>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</si>
  <si>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</si>
  <si>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</si>
  <si>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</si>
  <si>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</si>
  <si>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</si>
  <si>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</si>
  <si>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</si>
  <si>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</si>
  <si>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</si>
  <si>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</si>
  <si>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</si>
  <si>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</si>
  <si>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</si>
  <si>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</si>
  <si>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</si>
  <si>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</si>
  <si>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</si>
  <si>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</si>
  <si>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</si>
  <si>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</si>
  <si>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</si>
  <si>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</si>
  <si>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</si>
  <si>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</si>
  <si>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</si>
  <si>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</si>
  <si>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</si>
  <si>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</si>
  <si>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</si>
  <si>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</si>
  <si>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</si>
  <si>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</si>
  <si>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</si>
  <si>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</si>
  <si>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</si>
  <si>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</si>
  <si>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</si>
  <si>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</si>
  <si>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</si>
  <si>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</si>
  <si>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</si>
  <si>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</si>
  <si>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</si>
  <si>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</si>
  <si>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</si>
  <si>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</si>
  <si>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</si>
  <si>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</si>
  <si>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</si>
  <si>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</si>
  <si>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</si>
  <si>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</si>
  <si>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</si>
  <si>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</si>
  <si>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</si>
  <si>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</si>
  <si>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</si>
  <si>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</si>
  <si>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</si>
  <si>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</si>
  <si>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</si>
  <si>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</si>
  <si>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</si>
  <si>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</si>
  <si>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</si>
  <si>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</si>
  <si>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</si>
  <si>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</si>
  <si>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</si>
  <si>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</si>
  <si>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</si>
  <si>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</si>
  <si>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</si>
  <si>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</si>
  <si>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</si>
  <si>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</si>
  <si>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</si>
  <si>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</si>
  <si>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</si>
  <si>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</si>
  <si>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</si>
  <si>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</si>
  <si>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</si>
  <si>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</si>
  <si>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</si>
  <si>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</si>
  <si>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</si>
  <si>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</si>
  <si>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</si>
  <si>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</si>
  <si>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</si>
  <si>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</si>
  <si>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</si>
  <si>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</si>
  <si>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</si>
  <si>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</si>
  <si>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</si>
  <si>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</si>
  <si>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</si>
  <si>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</si>
  <si>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</si>
  <si>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</si>
  <si>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</si>
  <si>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</si>
  <si>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</si>
  <si>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</si>
  <si>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</si>
  <si>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</si>
  <si>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</si>
  <si>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</si>
  <si>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</si>
  <si>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</si>
  <si>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</si>
  <si>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</si>
  <si>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</si>
  <si>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</si>
  <si>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</si>
  <si>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</si>
  <si>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</si>
  <si>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</si>
  <si>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</si>
  <si>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</si>
  <si>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</si>
  <si>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</si>
  <si>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</si>
  <si>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</si>
  <si>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</si>
  <si>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</si>
  <si>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</si>
  <si>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</si>
  <si>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</si>
  <si>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</si>
  <si>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</si>
  <si>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</si>
  <si>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</si>
  <si>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</si>
  <si>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</si>
  <si>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</si>
  <si>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</si>
  <si>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</si>
  <si>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</si>
  <si>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</si>
  <si>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</si>
  <si>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</si>
  <si>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</si>
  <si>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</si>
  <si>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</si>
  <si>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</si>
  <si>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</si>
  <si>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</si>
  <si>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</si>
  <si>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</si>
  <si>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</si>
  <si>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</si>
  <si>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</si>
  <si>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</si>
  <si>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</si>
  <si>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</si>
  <si>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</si>
  <si>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</si>
  <si>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</si>
  <si>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</si>
  <si>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</si>
  <si>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</si>
  <si>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</si>
  <si>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</si>
  <si>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</si>
  <si>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</si>
  <si>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</si>
  <si>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</si>
  <si>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</si>
  <si>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</si>
  <si>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</si>
  <si>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</si>
  <si>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</si>
  <si>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</si>
  <si>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</si>
  <si>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</si>
  <si>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</si>
  <si>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</si>
  <si>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</si>
  <si>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</si>
  <si>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</si>
  <si>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</si>
  <si>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</si>
  <si>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</si>
  <si>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</si>
  <si>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</si>
  <si>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</si>
  <si>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</si>
  <si>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</si>
  <si>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</si>
  <si>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</si>
  <si>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</si>
  <si>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</si>
  <si>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</si>
  <si>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</si>
  <si>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</si>
  <si>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</si>
  <si>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</si>
  <si>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</si>
  <si>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</si>
  <si>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</si>
  <si>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</si>
  <si>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</si>
  <si>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</si>
  <si>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</si>
  <si>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</si>
  <si>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</si>
  <si>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</si>
  <si>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</si>
  <si>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</si>
  <si>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</si>
  <si>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</si>
  <si>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</si>
  <si>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</si>
  <si>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</si>
  <si>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</si>
  <si>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</si>
  <si>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</si>
  <si>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</si>
  <si>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</si>
  <si>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</si>
  <si>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</si>
  <si>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</si>
  <si>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</si>
  <si>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</si>
  <si>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</si>
  <si>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</si>
  <si>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</si>
  <si>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</si>
  <si>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</si>
  <si>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</si>
  <si>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</si>
  <si>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</si>
  <si>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</si>
  <si>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</si>
  <si>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</si>
  <si>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</si>
  <si>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</si>
  <si>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</si>
  <si>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</si>
  <si>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</si>
  <si>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</si>
  <si>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</si>
  <si>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</si>
  <si>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</si>
  <si>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</si>
  <si>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</si>
  <si>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</si>
  <si>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</si>
  <si>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</si>
  <si>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</si>
  <si>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</si>
  <si>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</si>
  <si>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</si>
  <si>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</si>
  <si>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</si>
  <si>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</si>
  <si>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</si>
  <si>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</si>
  <si>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</si>
  <si>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</si>
  <si>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</si>
  <si>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</si>
  <si>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</si>
  <si>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</si>
  <si>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</si>
  <si>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</si>
  <si>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</si>
  <si>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</si>
  <si>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</si>
  <si>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</si>
  <si>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</si>
  <si>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</si>
  <si>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</si>
  <si>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</si>
  <si>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</si>
  <si>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</si>
  <si>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</si>
  <si>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</si>
  <si>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</si>
  <si>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</si>
  <si>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</si>
  <si>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</si>
  <si>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</si>
  <si>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</si>
  <si>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</si>
  <si>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</si>
  <si>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</si>
  <si>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</si>
  <si>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</si>
  <si>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</si>
  <si>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</si>
  <si>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</si>
  <si>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</si>
  <si>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</si>
  <si>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</si>
  <si>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</si>
  <si>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</si>
  <si>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</si>
  <si>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</si>
  <si>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</si>
  <si>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</si>
  <si>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</si>
  <si>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</si>
  <si>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</si>
  <si>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</si>
  <si>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</si>
  <si>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</si>
  <si>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</si>
  <si>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</si>
  <si>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</si>
  <si>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</si>
  <si>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</si>
  <si>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</si>
  <si>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</si>
  <si>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</si>
  <si>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</si>
  <si>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</si>
  <si>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</si>
  <si>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</si>
  <si>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</si>
  <si>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</si>
  <si>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</si>
  <si>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</si>
  <si>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</si>
  <si>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</si>
  <si>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</si>
  <si>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</si>
  <si>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</si>
  <si>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</si>
  <si>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</si>
  <si>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</si>
  <si>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</si>
  <si>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</si>
  <si>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</si>
  <si>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</si>
  <si>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</si>
  <si>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</si>
  <si>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</si>
  <si>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</si>
  <si>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</si>
  <si>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</si>
  <si>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</si>
  <si>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</si>
  <si>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</si>
  <si>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</si>
  <si>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</si>
  <si>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</si>
  <si>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</si>
  <si>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</si>
  <si>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</si>
  <si>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</si>
  <si>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</si>
  <si>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</si>
  <si>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</si>
  <si>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</si>
  <si>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</si>
  <si>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</si>
  <si>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</si>
  <si>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</si>
  <si>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</si>
  <si>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</si>
  <si>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</si>
  <si>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</si>
  <si>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</si>
  <si>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</si>
  <si>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</si>
  <si>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</si>
  <si>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</si>
  <si>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</si>
  <si>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</si>
  <si>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</si>
  <si>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</si>
  <si>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</si>
  <si>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</si>
  <si>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</si>
  <si>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</si>
  <si>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</si>
  <si>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</si>
  <si>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</si>
  <si>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</si>
  <si>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</si>
  <si>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</si>
  <si>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</si>
  <si>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</si>
  <si>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</si>
  <si>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</si>
  <si>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</si>
  <si>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</si>
  <si>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</si>
  <si>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</si>
  <si>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</si>
  <si>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</si>
  <si>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</si>
  <si>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</si>
  <si>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</si>
  <si>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</si>
  <si>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</si>
  <si>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</si>
  <si>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</si>
  <si>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</si>
  <si>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</si>
  <si>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</si>
  <si>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</si>
  <si>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</si>
  <si>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</si>
  <si>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</si>
  <si>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</si>
  <si>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</si>
  <si>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</si>
  <si>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</si>
  <si>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</si>
  <si>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</si>
  <si>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</si>
  <si>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</si>
  <si>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</si>
  <si>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</si>
  <si>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</si>
  <si>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</si>
  <si>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</si>
  <si>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</si>
  <si>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</si>
  <si>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</si>
  <si>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</si>
  <si>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</si>
  <si>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</si>
  <si>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</si>
  <si>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</si>
  <si>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</si>
  <si>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</si>
  <si>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</si>
  <si>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</si>
  <si>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</si>
  <si>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</si>
  <si>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</si>
  <si>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</si>
  <si>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</si>
  <si>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</si>
  <si>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</si>
  <si>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</si>
  <si>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</si>
  <si>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</si>
  <si>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</si>
  <si>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</si>
  <si>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</si>
  <si>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</si>
  <si>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</si>
  <si>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</si>
  <si>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</si>
  <si>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</si>
  <si>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</si>
  <si>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</si>
  <si>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</si>
  <si>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</si>
  <si>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</si>
  <si>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</si>
  <si>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</si>
  <si>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</si>
  <si>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</si>
  <si>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</si>
  <si>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</si>
  <si>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</si>
  <si>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</si>
  <si>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</si>
  <si>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</si>
  <si>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</si>
  <si>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</si>
  <si>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</si>
  <si>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</si>
  <si>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</si>
  <si>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</si>
  <si>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</si>
  <si>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</si>
  <si>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</si>
  <si>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</si>
  <si>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</si>
  <si>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</si>
  <si>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</si>
  <si>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</si>
  <si>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</si>
  <si>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</si>
  <si>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</si>
  <si>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</si>
  <si>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</si>
  <si>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</si>
  <si>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</si>
  <si>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</si>
  <si>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</si>
  <si>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</si>
  <si>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</si>
  <si>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</si>
  <si>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</si>
  <si>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</si>
  <si>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</si>
  <si>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</si>
  <si>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</si>
  <si>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</si>
  <si>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</si>
  <si>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</si>
  <si>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</si>
  <si>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</si>
  <si>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</si>
  <si>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</si>
  <si>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</si>
  <si>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</si>
  <si>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</si>
  <si>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</si>
  <si>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</si>
  <si>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</si>
  <si>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</si>
  <si>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</si>
  <si>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</si>
  <si>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</si>
  <si>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</si>
  <si>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</si>
  <si>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</si>
  <si>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</si>
  <si>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</si>
  <si>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</si>
  <si>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</si>
  <si>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</si>
  <si>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</si>
  <si>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</si>
  <si>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</si>
  <si>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</si>
  <si>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</si>
  <si>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</si>
  <si>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</si>
  <si>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</si>
  <si>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</si>
  <si>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</si>
  <si>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</si>
  <si>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</si>
  <si>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</si>
  <si>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</si>
  <si>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</si>
  <si>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</si>
  <si>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</si>
  <si>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</si>
  <si>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</si>
  <si>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</si>
  <si>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</si>
  <si>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</si>
  <si>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</si>
  <si>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</si>
  <si>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</si>
  <si>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</si>
  <si>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</si>
  <si>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</si>
  <si>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</si>
  <si>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</si>
  <si>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</si>
  <si>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</si>
  <si>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</si>
  <si>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</si>
  <si>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</si>
  <si>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</si>
  <si>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</si>
  <si>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</si>
  <si>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</si>
  <si>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</si>
  <si>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</si>
  <si>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</si>
  <si>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</si>
  <si>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</si>
  <si>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</si>
  <si>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</si>
  <si>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</si>
  <si>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</si>
  <si>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</si>
  <si>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</si>
  <si>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</si>
  <si>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</si>
  <si>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</si>
  <si>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</si>
  <si>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</si>
  <si>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</si>
  <si>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</si>
  <si>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</si>
  <si>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</si>
  <si>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</si>
  <si>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</si>
  <si>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</si>
  <si>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</si>
  <si>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</si>
  <si>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</si>
  <si>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</si>
  <si>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</si>
  <si>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</si>
  <si>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</si>
  <si>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</si>
  <si>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</si>
  <si>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</si>
  <si>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</si>
  <si>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</si>
  <si>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</si>
  <si>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</si>
  <si>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</si>
  <si>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</si>
  <si>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</si>
  <si>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</si>
  <si>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</si>
  <si>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</si>
  <si>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</si>
  <si>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</si>
  <si>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</si>
  <si>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</si>
  <si>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</si>
  <si>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</si>
  <si>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</si>
  <si>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</si>
  <si>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</si>
  <si>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</si>
  <si>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</si>
  <si>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</si>
  <si>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</si>
  <si>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</si>
  <si>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</si>
  <si>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</si>
  <si>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</si>
  <si>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</si>
  <si>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</si>
  <si>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</si>
  <si>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</si>
  <si>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</si>
  <si>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</si>
  <si>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</si>
  <si>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</si>
  <si>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</si>
  <si>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</si>
  <si>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</si>
  <si>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</si>
  <si>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</si>
  <si>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</si>
  <si>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</si>
  <si>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</si>
  <si>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</si>
  <si>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</si>
  <si>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</si>
  <si>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</si>
  <si>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</si>
  <si>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</si>
  <si>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</si>
  <si>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</si>
  <si>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</si>
  <si>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</si>
  <si>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</si>
  <si>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</si>
  <si>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</si>
  <si>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</si>
  <si>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</si>
  <si>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</si>
  <si>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</si>
  <si>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</si>
  <si>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</si>
  <si>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</si>
  <si>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</si>
  <si>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</si>
  <si>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</si>
  <si>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</si>
  <si>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</si>
  <si>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</si>
  <si>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</si>
  <si>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</si>
  <si>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</si>
  <si>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</si>
  <si>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</si>
  <si>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</si>
  <si>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</si>
  <si>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</si>
  <si>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</si>
  <si>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</si>
  <si>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</si>
  <si>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</si>
  <si>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</si>
  <si>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</si>
  <si>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</si>
  <si>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</si>
  <si>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</si>
  <si>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</si>
  <si>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</si>
  <si>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</si>
  <si>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</si>
  <si>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</si>
  <si>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</si>
  <si>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</si>
  <si>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</si>
  <si>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</si>
  <si>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</si>
  <si>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</si>
  <si>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</si>
  <si>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</si>
  <si>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</si>
  <si>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</si>
  <si>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</si>
  <si>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</si>
  <si>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</si>
  <si>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</si>
  <si>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</si>
  <si>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</si>
  <si>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</si>
  <si>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</si>
  <si>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</si>
  <si>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</si>
  <si>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</si>
  <si>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</si>
  <si>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</si>
  <si>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</si>
  <si>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</si>
  <si>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</si>
  <si>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</si>
  <si>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</si>
  <si>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</si>
  <si>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</si>
  <si>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</si>
  <si>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</si>
  <si>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</si>
  <si>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</si>
  <si>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</si>
  <si>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</si>
  <si>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</si>
  <si>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</si>
  <si>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</si>
  <si>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</si>
  <si>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</si>
  <si>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</si>
  <si>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</si>
  <si>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</si>
  <si>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</si>
  <si>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</si>
  <si>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</si>
  <si>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</si>
  <si>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</si>
  <si>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</si>
  <si>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</si>
  <si>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</si>
  <si>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</si>
  <si>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</si>
  <si>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</si>
  <si>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</si>
  <si>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</si>
  <si>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</si>
  <si>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</si>
  <si>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</si>
  <si>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</si>
  <si>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</si>
  <si>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</si>
  <si>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</si>
  <si>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</si>
  <si>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</si>
  <si>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</si>
  <si>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</si>
  <si>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</si>
  <si>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</si>
  <si>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</si>
  <si>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</si>
  <si>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</si>
  <si>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</si>
  <si>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</si>
  <si>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</si>
  <si>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</si>
  <si>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</si>
  <si>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</si>
  <si>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</si>
  <si>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</si>
  <si>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</si>
  <si>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</si>
  <si>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</si>
  <si>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</si>
  <si>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</si>
  <si>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</si>
  <si>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</si>
  <si>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</si>
  <si>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</si>
  <si>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</si>
  <si>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</si>
  <si>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</si>
  <si>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</si>
  <si>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</si>
  <si>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</si>
  <si>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</si>
  <si>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</si>
  <si>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</si>
  <si>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</si>
  <si>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</si>
  <si>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</si>
  <si>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</si>
  <si>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</si>
  <si>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</si>
  <si>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</si>
  <si>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</si>
  <si>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</si>
  <si>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</si>
  <si>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</si>
  <si>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</si>
  <si>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</si>
  <si>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</si>
  <si>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</si>
  <si>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</si>
  <si>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</si>
  <si>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</si>
  <si>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</si>
  <si>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</si>
  <si>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</si>
  <si>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</si>
  <si>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</si>
  <si>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</si>
  <si>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</si>
  <si>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</si>
  <si>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</si>
  <si>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</si>
  <si>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</si>
  <si>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</si>
  <si>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</si>
  <si>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</si>
  <si>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</si>
  <si>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</si>
  <si>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</si>
  <si>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</si>
  <si>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</si>
  <si>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</si>
  <si>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</si>
  <si>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</si>
  <si>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</si>
  <si>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</si>
  <si>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</si>
  <si>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</si>
  <si>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</si>
  <si>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</si>
  <si>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</si>
  <si>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</si>
  <si>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</si>
  <si>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</si>
  <si>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</si>
  <si>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</si>
  <si>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</si>
  <si>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</si>
  <si>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</si>
  <si>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</si>
  <si>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</si>
  <si>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</si>
  <si>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</si>
  <si>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</si>
  <si>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</si>
  <si>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</si>
  <si>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</si>
  <si>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</si>
  <si>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</si>
  <si>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</si>
  <si>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</si>
  <si>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</si>
  <si>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</si>
  <si>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</si>
  <si>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</si>
  <si>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</si>
  <si>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</si>
  <si>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</si>
  <si>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</si>
  <si>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</si>
  <si>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</si>
  <si>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</si>
  <si>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</si>
  <si>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</si>
  <si>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</si>
  <si>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</si>
  <si>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</si>
  <si>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</si>
  <si>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</si>
  <si>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</si>
  <si>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</si>
  <si>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</si>
  <si>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</si>
  <si>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</si>
  <si>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</si>
  <si>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</si>
  <si>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</si>
  <si>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</si>
  <si>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</si>
  <si>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</si>
  <si>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</si>
  <si>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</si>
  <si>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</si>
  <si>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</si>
  <si>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</si>
  <si>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</si>
  <si>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</si>
  <si>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</si>
  <si>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</si>
  <si>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</si>
  <si>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</si>
  <si>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</si>
  <si>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</si>
  <si>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</si>
  <si>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</si>
  <si>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</si>
  <si>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</si>
  <si>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</si>
  <si>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</si>
  <si>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</si>
  <si>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</si>
  <si>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</si>
  <si>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</si>
  <si>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</si>
  <si>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</si>
  <si>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</si>
  <si>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</si>
  <si>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</si>
  <si>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</si>
  <si>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</si>
  <si>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</si>
  <si>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</si>
  <si>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</si>
  <si>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</si>
  <si>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</si>
  <si>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</si>
  <si>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</si>
  <si>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</si>
  <si>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</si>
  <si>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</si>
  <si>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</si>
  <si>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</si>
  <si>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</si>
  <si>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</si>
  <si>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</si>
  <si>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</si>
  <si>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</si>
  <si>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</si>
  <si>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</si>
  <si>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</si>
  <si>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</si>
  <si>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</si>
  <si>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</si>
  <si>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</si>
  <si>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</si>
  <si>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</si>
  <si>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</si>
  <si>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</si>
  <si>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</si>
  <si>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</si>
  <si>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</si>
  <si>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</si>
  <si>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</si>
  <si>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</si>
  <si>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</si>
  <si>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</si>
  <si>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</si>
  <si>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</si>
  <si>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</si>
  <si>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</si>
  <si>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</si>
  <si>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</si>
  <si>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</si>
  <si>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</si>
  <si>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</si>
  <si>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</si>
  <si>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</si>
  <si>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</si>
  <si>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</si>
  <si>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</si>
  <si>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</si>
  <si>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</si>
  <si>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</si>
  <si>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</si>
  <si>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</si>
  <si>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</si>
  <si>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</si>
  <si>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</si>
  <si>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</si>
  <si>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</si>
  <si>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</si>
  <si>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</si>
  <si>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</si>
  <si>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</si>
  <si>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</si>
  <si>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</si>
  <si>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</si>
  <si>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</si>
  <si>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</si>
  <si>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</si>
  <si>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</si>
  <si>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</si>
  <si>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</si>
  <si>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</si>
  <si>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</si>
  <si>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</si>
  <si>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</si>
  <si>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</si>
  <si>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</si>
  <si>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</si>
  <si>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</si>
  <si>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</si>
  <si>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</si>
  <si>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</si>
  <si>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</si>
  <si>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</si>
  <si>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</si>
  <si>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</si>
  <si>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</si>
  <si>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</si>
  <si>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</si>
  <si>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</si>
  <si>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</si>
  <si>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</si>
  <si>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</si>
  <si>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</si>
  <si>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</si>
  <si>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</si>
  <si>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</si>
  <si>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</si>
  <si>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</si>
  <si>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</si>
  <si>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</si>
  <si>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</si>
  <si>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</si>
  <si>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</si>
  <si>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</si>
  <si>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</si>
  <si>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</si>
  <si>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</si>
  <si>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</si>
  <si>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</si>
  <si>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</si>
  <si>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</si>
  <si>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</si>
  <si>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</si>
  <si>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</si>
  <si>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</si>
  <si>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</si>
  <si>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</si>
  <si>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</si>
  <si>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</si>
  <si>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</si>
  <si>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</si>
  <si>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</si>
  <si>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</si>
  <si>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</si>
  <si>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</si>
  <si>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</si>
  <si>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</si>
  <si>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</si>
  <si>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</si>
  <si>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</si>
  <si>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</si>
  <si>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</si>
  <si>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</si>
  <si>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</si>
  <si>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</si>
  <si>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</si>
  <si>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</si>
  <si>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</si>
  <si>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</si>
  <si>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</si>
  <si>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</si>
  <si>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</si>
  <si>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</si>
  <si>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</si>
  <si>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</si>
  <si>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</si>
  <si>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</si>
  <si>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</si>
  <si>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</si>
  <si>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</si>
  <si>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</si>
  <si>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</si>
  <si>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</si>
  <si>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</si>
  <si>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</si>
  <si>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</si>
  <si>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</si>
  <si>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</si>
  <si>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</si>
  <si>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</si>
  <si>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</si>
  <si>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</si>
  <si>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</si>
  <si>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</si>
  <si>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</si>
  <si>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</si>
  <si>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</si>
  <si>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</si>
  <si>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</si>
  <si>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</si>
  <si>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</si>
  <si>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</si>
  <si>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</si>
  <si>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</si>
  <si>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</si>
  <si>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</si>
  <si>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</si>
  <si>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</si>
  <si>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</si>
  <si>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</si>
  <si>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</si>
  <si>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</si>
  <si>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</si>
  <si>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</si>
  <si>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</si>
  <si>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</si>
  <si>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</si>
  <si>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</si>
  <si>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</si>
  <si>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</si>
  <si>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</si>
  <si>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</si>
  <si>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</si>
  <si>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</si>
  <si>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</si>
  <si>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</si>
  <si>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</si>
  <si>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</si>
  <si>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</si>
  <si>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</si>
  <si>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</si>
  <si>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</si>
  <si>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</si>
  <si>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</si>
  <si>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</si>
  <si>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</si>
  <si>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</si>
  <si>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</si>
  <si>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</si>
  <si>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</si>
  <si>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</si>
  <si>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</si>
  <si>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</si>
  <si>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</si>
  <si>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</si>
  <si>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</si>
  <si>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</si>
  <si>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</si>
  <si>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</si>
  <si>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</si>
  <si>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</si>
  <si>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</si>
  <si>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</si>
  <si>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</si>
  <si>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</si>
  <si>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</si>
  <si>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</si>
  <si>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</si>
  <si>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</si>
  <si>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</si>
  <si>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</si>
  <si>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</si>
  <si>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</si>
  <si>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</si>
  <si>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</si>
  <si>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</si>
  <si>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</si>
  <si>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</si>
  <si>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</si>
  <si>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</si>
  <si>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</si>
  <si>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</si>
  <si>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</si>
  <si>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</si>
  <si>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</si>
  <si>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</si>
  <si>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</si>
  <si>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</si>
  <si>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</si>
  <si>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</si>
  <si>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</si>
  <si>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</si>
  <si>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</si>
  <si>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</si>
  <si>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</si>
  <si>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</si>
  <si>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</si>
  <si>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</si>
  <si>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</si>
  <si>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</si>
  <si>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</si>
  <si>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</si>
  <si>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</si>
  <si>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</si>
  <si>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</si>
  <si>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</si>
  <si>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</si>
  <si>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</si>
  <si>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</si>
  <si>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</si>
  <si>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</si>
  <si>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</si>
  <si>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</si>
  <si>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</si>
  <si>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</si>
  <si>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</si>
  <si>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</si>
  <si>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</si>
  <si>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</si>
  <si>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</si>
  <si>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</si>
  <si>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</si>
  <si>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</si>
  <si>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</si>
  <si>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</si>
  <si>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</si>
  <si>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</si>
  <si>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</si>
  <si>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</si>
  <si>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</si>
  <si>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</si>
  <si>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</si>
  <si>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</si>
  <si>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</si>
  <si>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</si>
  <si>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</si>
  <si>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</si>
  <si>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</si>
  <si>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</si>
  <si>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</si>
  <si>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</si>
  <si>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</si>
  <si>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</si>
  <si>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</si>
  <si>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</si>
  <si>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</si>
  <si>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</si>
  <si>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</si>
  <si>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</si>
  <si>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</si>
  <si>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</si>
  <si>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</si>
  <si>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</si>
  <si>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</si>
  <si>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</si>
  <si>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</si>
  <si>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</si>
  <si>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</si>
  <si>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</si>
  <si>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</si>
  <si>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</si>
  <si>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</si>
  <si>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</si>
  <si>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</si>
  <si>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</si>
  <si>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</si>
  <si>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</si>
  <si>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</si>
  <si>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</si>
  <si>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</si>
  <si>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</si>
  <si>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</si>
  <si>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</si>
  <si>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</si>
  <si>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</si>
  <si>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</si>
  <si>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</si>
  <si>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</si>
  <si>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</si>
  <si>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</si>
  <si>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</si>
  <si>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</si>
  <si>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</si>
  <si>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</si>
  <si>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</si>
  <si>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</si>
  <si>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</si>
  <si>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</si>
  <si>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</si>
  <si>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</si>
  <si>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</si>
  <si>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</si>
  <si>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</si>
  <si>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</si>
  <si>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</si>
  <si>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</si>
  <si>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</si>
  <si>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</si>
  <si>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</si>
  <si>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</si>
  <si>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</si>
  <si>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</si>
  <si>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</si>
  <si>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</si>
  <si>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</si>
  <si>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</si>
  <si>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</si>
  <si>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</si>
  <si>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</si>
  <si>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</si>
  <si>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</si>
  <si>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</si>
  <si>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</si>
  <si>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</si>
  <si>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</si>
  <si>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</si>
  <si>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</si>
  <si>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</si>
  <si>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</si>
  <si>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</si>
  <si>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</si>
  <si>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</si>
  <si>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</si>
  <si>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</si>
  <si>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</si>
  <si>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</si>
  <si>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</si>
  <si>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</si>
  <si>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</si>
  <si>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</si>
  <si>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</si>
  <si>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</si>
  <si>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</si>
  <si>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</si>
  <si>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</si>
  <si>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</si>
  <si>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</si>
  <si>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</si>
  <si>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</si>
  <si>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</si>
  <si>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</si>
  <si>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</si>
  <si>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</si>
  <si>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</si>
  <si>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</si>
  <si>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</si>
  <si>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</si>
  <si>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</si>
  <si>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</si>
  <si>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</si>
  <si>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</si>
  <si>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</si>
  <si>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</si>
  <si>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</si>
  <si>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</si>
  <si>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</si>
  <si>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</si>
  <si>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</si>
  <si>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</si>
  <si>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</si>
  <si>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</si>
  <si>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</si>
  <si>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</si>
  <si>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</si>
  <si>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</si>
  <si>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</si>
  <si>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</si>
  <si>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</si>
  <si>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</si>
  <si>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</si>
  <si>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</si>
  <si>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</si>
  <si>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</si>
  <si>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</si>
  <si>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</si>
  <si>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</si>
  <si>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</si>
  <si>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</si>
  <si>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</si>
  <si>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</si>
  <si>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</si>
  <si>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</si>
  <si>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</si>
  <si>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</si>
  <si>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</si>
  <si>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</si>
  <si>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</si>
  <si>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</si>
  <si>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</si>
  <si>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</si>
  <si>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</si>
  <si>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</si>
  <si>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</si>
  <si>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</si>
  <si>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</si>
  <si>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</si>
  <si>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</si>
  <si>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</si>
  <si>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</si>
  <si>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</si>
  <si>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</si>
  <si>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</si>
  <si>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</si>
  <si>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</si>
  <si>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</si>
  <si>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</si>
  <si>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</si>
  <si>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</si>
  <si>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</si>
  <si>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</si>
  <si>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</si>
  <si>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</si>
  <si>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</si>
  <si>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</si>
  <si>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</si>
  <si>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</si>
  <si>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</si>
  <si>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</si>
  <si>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</si>
  <si>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</si>
  <si>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</si>
  <si>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</si>
  <si>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</si>
  <si>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</si>
  <si>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</si>
  <si>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</si>
  <si>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</si>
  <si>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</si>
  <si>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</si>
  <si>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</si>
  <si>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</si>
  <si>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</si>
  <si>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</si>
  <si>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</si>
  <si>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</si>
  <si>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</si>
  <si>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</si>
  <si>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</si>
  <si>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</si>
  <si>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</si>
  <si>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</si>
  <si>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</si>
  <si>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</si>
  <si>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</si>
  <si>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</si>
  <si>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</si>
  <si>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</si>
  <si>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</si>
  <si>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</si>
  <si>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</si>
  <si>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</si>
  <si>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</si>
  <si>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</si>
  <si>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</si>
  <si>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</si>
  <si>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</si>
  <si>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</si>
  <si>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</si>
  <si>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</si>
  <si>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</si>
  <si>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</si>
  <si>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</si>
  <si>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</si>
  <si>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</si>
  <si>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</si>
  <si>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</si>
  <si>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</si>
  <si>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</si>
  <si>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</si>
  <si>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</si>
  <si>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</si>
  <si>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</si>
  <si>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</si>
  <si>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</si>
  <si>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</si>
  <si>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</si>
  <si>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</si>
  <si>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</si>
  <si>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</si>
  <si>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</si>
  <si>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</si>
  <si>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</si>
  <si>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</si>
  <si>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</si>
  <si>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</si>
  <si>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</si>
  <si>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</si>
  <si>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</si>
  <si>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</si>
  <si>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</si>
  <si>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</si>
  <si>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</si>
  <si>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</si>
  <si>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</si>
  <si>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</si>
  <si>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</si>
  <si>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</si>
  <si>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</si>
  <si>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</si>
  <si>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</si>
  <si>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</si>
  <si>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</si>
  <si>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</si>
  <si>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</si>
  <si>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</si>
  <si>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</si>
  <si>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</si>
  <si>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</si>
  <si>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</si>
  <si>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</si>
  <si>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</si>
  <si>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</si>
  <si>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</si>
  <si>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</si>
  <si>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</si>
  <si>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</si>
  <si>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</si>
  <si>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</si>
  <si>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</si>
  <si>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</si>
  <si>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</si>
  <si>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</si>
  <si>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</si>
  <si>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</si>
  <si>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</si>
  <si>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</si>
  <si>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</si>
  <si>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</si>
  <si>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</si>
  <si>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</si>
  <si>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</si>
  <si>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</si>
  <si>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</si>
  <si>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</si>
  <si>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</si>
  <si>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</si>
  <si>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</si>
  <si>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</si>
  <si>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</si>
  <si>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</si>
  <si>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</si>
  <si>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</si>
  <si>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</si>
  <si>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</si>
  <si>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</si>
  <si>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</si>
  <si>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</si>
  <si>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</si>
  <si>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</si>
  <si>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</si>
  <si>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</si>
  <si>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</si>
  <si>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</si>
  <si>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</si>
  <si>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</si>
  <si>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</si>
  <si>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</si>
  <si>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</si>
  <si>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</si>
  <si>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</si>
  <si>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</si>
  <si>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</si>
  <si>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</si>
  <si>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</si>
  <si>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</si>
  <si>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</si>
  <si>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</si>
  <si>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</si>
  <si>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</si>
  <si>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</si>
  <si>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</si>
  <si>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</si>
  <si>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</si>
  <si>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</si>
  <si>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</si>
  <si>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</si>
  <si>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</si>
  <si>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</si>
  <si>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</si>
  <si>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</si>
  <si>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</si>
  <si>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</si>
  <si>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</si>
  <si>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</si>
  <si>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</si>
  <si>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</si>
  <si>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</si>
  <si>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</si>
  <si>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</si>
  <si>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</si>
  <si>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</si>
  <si>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</si>
  <si>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</si>
  <si>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</si>
  <si>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</si>
  <si>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</si>
  <si>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</si>
  <si>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</si>
  <si>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</si>
  <si>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</si>
  <si>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</si>
  <si>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</si>
  <si>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</si>
  <si>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</si>
  <si>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</si>
  <si>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</si>
  <si>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</si>
  <si>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</si>
  <si>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</si>
  <si>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</si>
  <si>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</si>
  <si>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</si>
  <si>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</si>
  <si>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</si>
  <si>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</si>
  <si>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</si>
  <si>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</si>
  <si>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</si>
  <si>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</si>
  <si>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</si>
  <si>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</si>
  <si>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</si>
  <si>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</si>
  <si>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</si>
  <si>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</si>
  <si>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</si>
  <si>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</si>
  <si>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</si>
  <si>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</si>
  <si>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</si>
  <si>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</si>
  <si>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</si>
  <si>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</si>
  <si>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</si>
  <si>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</si>
  <si>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</si>
  <si>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</si>
  <si>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</si>
  <si>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</si>
  <si>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</si>
  <si>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</si>
  <si>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</si>
  <si>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</si>
  <si>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</si>
  <si>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</si>
  <si>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</si>
  <si>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</si>
  <si>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</si>
  <si>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</si>
  <si>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</si>
  <si>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</si>
  <si>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</si>
  <si>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</si>
  <si>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</si>
  <si>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</si>
  <si>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</si>
  <si>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</si>
  <si>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</si>
  <si>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</si>
  <si>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</si>
  <si>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</si>
  <si>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</si>
  <si>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</si>
  <si>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</si>
  <si>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</si>
  <si>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</si>
  <si>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</si>
  <si>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</si>
  <si>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</si>
  <si>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</si>
  <si>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</si>
  <si>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</si>
  <si>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</si>
  <si>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</si>
  <si>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</si>
  <si>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</si>
  <si>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</si>
  <si>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</si>
  <si>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</si>
  <si>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</si>
  <si>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</si>
  <si>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</si>
  <si>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</si>
  <si>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</si>
  <si>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</si>
  <si>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</si>
  <si>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</si>
  <si>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</si>
  <si>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</si>
  <si>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</si>
  <si>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</si>
  <si>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</si>
  <si>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</si>
  <si>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</si>
  <si>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</si>
  <si>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</si>
  <si>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</si>
  <si>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</si>
  <si>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</si>
  <si>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</si>
  <si>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</si>
  <si>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</si>
  <si>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</si>
  <si>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</si>
  <si>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</si>
  <si>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</si>
  <si>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</si>
  <si>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</si>
  <si>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</si>
  <si>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</si>
  <si>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</si>
  <si>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</si>
  <si>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</si>
  <si>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</si>
  <si>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</si>
  <si>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</si>
  <si>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</si>
  <si>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</si>
  <si>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</si>
  <si>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</si>
  <si>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</si>
  <si>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</si>
  <si>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</si>
  <si>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</si>
  <si>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</si>
  <si>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</si>
  <si>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</si>
  <si>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</si>
  <si>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</si>
  <si>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</si>
  <si>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</si>
  <si>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</si>
  <si>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</si>
  <si>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</si>
  <si>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</si>
  <si>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</si>
  <si>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</si>
  <si>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</si>
  <si>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</si>
  <si>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</si>
  <si>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</si>
  <si>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</si>
  <si>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</si>
  <si>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</si>
  <si>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</si>
  <si>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</si>
  <si>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</si>
  <si>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</si>
  <si>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</si>
  <si>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</si>
  <si>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</si>
  <si>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</si>
  <si>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</si>
  <si>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</si>
  <si>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</si>
  <si>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</si>
  <si>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</si>
  <si>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</si>
  <si>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</si>
  <si>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</si>
  <si>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</si>
  <si>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</si>
  <si>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</si>
  <si>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</si>
  <si>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</si>
  <si>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</si>
  <si>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</si>
  <si>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</si>
  <si>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</si>
  <si>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</si>
  <si>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</si>
  <si>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</si>
  <si>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</si>
  <si>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</si>
  <si>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</si>
  <si>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</si>
  <si>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</si>
  <si>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</si>
  <si>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</si>
  <si>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</si>
  <si>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</si>
  <si>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</si>
  <si>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</si>
  <si>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</si>
  <si>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</si>
  <si>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</si>
  <si>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</si>
  <si>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</si>
  <si>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</si>
  <si>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</si>
  <si>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</si>
  <si>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</si>
  <si>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</si>
  <si>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</si>
  <si>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</si>
  <si>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</si>
  <si>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</si>
  <si>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</si>
  <si>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</si>
  <si>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</si>
  <si>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</si>
  <si>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</si>
  <si>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</si>
  <si>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</si>
  <si>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</si>
  <si>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</si>
  <si>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</si>
  <si>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</si>
  <si>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</si>
  <si>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</si>
  <si>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</si>
  <si>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</si>
  <si>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</si>
  <si>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</si>
  <si>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</si>
  <si>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</si>
  <si>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</si>
  <si>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</si>
  <si>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</si>
  <si>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</si>
  <si>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</si>
  <si>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</si>
  <si>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</si>
  <si>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</si>
  <si>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</si>
  <si>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</si>
  <si>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</si>
  <si>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</si>
  <si>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</si>
  <si>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</si>
  <si>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</si>
  <si>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</si>
  <si>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</si>
  <si>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</si>
  <si>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</si>
  <si>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</si>
  <si>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</si>
  <si>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</si>
  <si>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</si>
  <si>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</si>
  <si>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</si>
  <si>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</si>
  <si>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</si>
  <si>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</si>
  <si>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</si>
  <si>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</si>
  <si>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</si>
  <si>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</si>
  <si>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</si>
  <si>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</si>
  <si>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</si>
  <si>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</si>
  <si>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</si>
  <si>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</si>
  <si>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</si>
  <si>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</si>
  <si>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</si>
  <si>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</si>
  <si>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</si>
  <si>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</si>
  <si>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</si>
  <si>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</si>
  <si>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</si>
  <si>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</si>
  <si>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</si>
  <si>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</si>
  <si>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</si>
  <si>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</si>
  <si>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</si>
  <si>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</si>
  <si>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</si>
  <si>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</si>
  <si>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</si>
  <si>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</si>
  <si>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</si>
  <si>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</si>
  <si>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</si>
  <si>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</si>
  <si>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</si>
  <si>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</si>
  <si>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</si>
  <si>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</si>
  <si>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</si>
  <si>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</si>
  <si>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</si>
  <si>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</si>
  <si>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</si>
  <si>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</si>
  <si>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</si>
  <si>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</si>
  <si>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</si>
  <si>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</si>
  <si>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</si>
  <si>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</si>
  <si>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</si>
  <si>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</si>
  <si>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</si>
  <si>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</si>
  <si>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</si>
  <si>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</si>
  <si>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</si>
  <si>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</si>
  <si>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</si>
  <si>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</si>
  <si>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</si>
  <si>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</si>
  <si>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</si>
  <si>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</si>
  <si>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</si>
  <si>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</si>
  <si>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</si>
  <si>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</si>
  <si>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</si>
  <si>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</si>
  <si>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</si>
  <si>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</si>
  <si>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</si>
  <si>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</si>
  <si>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</si>
  <si>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</si>
  <si>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</si>
  <si>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</si>
  <si>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</si>
  <si>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</si>
  <si>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</si>
  <si>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</si>
  <si>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</si>
  <si>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</si>
  <si>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</si>
  <si>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</si>
  <si>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</si>
  <si>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</si>
  <si>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</si>
  <si>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</si>
  <si>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</si>
  <si>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</si>
  <si>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</si>
  <si>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</si>
  <si>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</si>
  <si>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</si>
  <si>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</si>
  <si>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</si>
  <si>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</si>
  <si>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</si>
  <si>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</si>
  <si>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</si>
  <si>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</si>
  <si>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</si>
  <si>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</si>
  <si>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</si>
  <si>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</si>
  <si>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</si>
  <si>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</si>
  <si>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</si>
  <si>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</si>
  <si>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</si>
  <si>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</si>
  <si>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</si>
  <si>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</si>
  <si>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</si>
  <si>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</si>
  <si>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</si>
  <si>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</si>
  <si>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</si>
  <si>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</si>
  <si>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</si>
  <si>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</si>
  <si>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</si>
  <si>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</si>
  <si>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</si>
  <si>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</si>
  <si>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</si>
  <si>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</si>
  <si>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</si>
  <si>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</si>
  <si>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</si>
  <si>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</si>
  <si>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</si>
  <si>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</si>
  <si>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</si>
  <si>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</si>
  <si>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</si>
  <si>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</si>
  <si>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</si>
  <si>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</si>
  <si>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</si>
  <si>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</si>
  <si>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</si>
  <si>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</si>
  <si>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</si>
  <si>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</si>
  <si>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</si>
  <si>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</si>
  <si>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</si>
  <si>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</si>
  <si>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</si>
  <si>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</si>
  <si>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</si>
  <si>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</si>
  <si>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</si>
  <si>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</si>
  <si>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</si>
  <si>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</si>
  <si>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</si>
  <si>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</si>
  <si>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</si>
  <si>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</si>
  <si>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</si>
  <si>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</si>
  <si>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</si>
  <si>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</si>
  <si>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</si>
  <si>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</si>
  <si>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</si>
  <si>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</si>
  <si>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</si>
  <si>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</si>
  <si>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</si>
  <si>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</si>
  <si>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</si>
  <si>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</si>
  <si>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</si>
  <si>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</si>
  <si>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</si>
  <si>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</si>
  <si>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</si>
  <si>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</si>
  <si>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</si>
  <si>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</si>
  <si>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</si>
  <si>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</si>
  <si>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</si>
  <si>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</si>
  <si>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</si>
  <si>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</si>
  <si>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</si>
  <si>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</si>
  <si>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</si>
  <si>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</si>
  <si>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</si>
  <si>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</si>
  <si>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</si>
  <si>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</si>
  <si>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</si>
  <si>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</si>
  <si>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</si>
  <si>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</si>
  <si>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</si>
  <si>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</si>
  <si>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</si>
  <si>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</si>
  <si>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</si>
  <si>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</si>
  <si>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</si>
  <si>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</si>
  <si>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</si>
  <si>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</si>
  <si>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</si>
  <si>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</si>
  <si>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</si>
  <si>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</si>
  <si>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</si>
  <si>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</si>
  <si>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</si>
  <si>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</si>
  <si>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</si>
  <si>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</si>
  <si>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</si>
  <si>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</si>
  <si>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</si>
  <si>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</si>
  <si>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</si>
  <si>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</si>
  <si>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</si>
  <si>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</si>
  <si>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</si>
  <si>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</si>
  <si>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</si>
  <si>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</si>
  <si>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</si>
  <si>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</si>
  <si>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</si>
  <si>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</si>
  <si>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</si>
  <si>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</si>
  <si>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</si>
  <si>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</si>
  <si>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</si>
  <si>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</si>
  <si>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</si>
  <si>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</si>
  <si>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</si>
  <si>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</si>
  <si>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</si>
  <si>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</si>
  <si>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</si>
  <si>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</si>
  <si>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</si>
  <si>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</si>
  <si>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</si>
  <si>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</si>
  <si>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</si>
  <si>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</si>
  <si>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</si>
  <si>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</si>
  <si>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</si>
  <si>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</si>
  <si>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</si>
  <si>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</si>
  <si>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</si>
  <si>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</si>
  <si>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</si>
  <si>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</si>
  <si>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</si>
  <si>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</si>
  <si>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</si>
  <si>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</si>
  <si>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</si>
  <si>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</si>
  <si>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</si>
  <si>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</si>
  <si>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</si>
  <si>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</si>
  <si>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</si>
  <si>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</si>
  <si>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</si>
  <si>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</si>
  <si>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</si>
  <si>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</si>
  <si>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</si>
  <si>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</si>
  <si>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</si>
  <si>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</si>
  <si>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</si>
  <si>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</si>
  <si>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</si>
  <si>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</si>
  <si>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</si>
  <si>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</si>
  <si>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</si>
  <si>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</si>
  <si>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</si>
  <si>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</si>
  <si>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</si>
  <si>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</si>
  <si>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</si>
  <si>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</si>
  <si>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</si>
  <si>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</si>
  <si>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</si>
  <si>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</si>
  <si>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</si>
  <si>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</si>
  <si>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</si>
  <si>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</si>
  <si>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</si>
  <si>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</si>
  <si>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</si>
  <si>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</si>
  <si>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</si>
  <si>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</si>
  <si>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</si>
  <si>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</si>
  <si>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</si>
  <si>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</si>
  <si>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</si>
  <si>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</si>
  <si>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</si>
  <si>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</si>
  <si>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</si>
  <si>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</si>
  <si>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</si>
  <si>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</si>
  <si>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</si>
  <si>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</si>
  <si>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</si>
  <si>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</si>
  <si>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</si>
  <si>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</si>
  <si>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</si>
  <si>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</si>
  <si>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</si>
  <si>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</si>
  <si>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</si>
  <si>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</si>
  <si>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</si>
  <si>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</si>
  <si>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</si>
  <si>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</si>
  <si>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</si>
  <si>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</si>
  <si>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</si>
  <si>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</si>
  <si>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</si>
  <si>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</si>
  <si>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</si>
  <si>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</si>
  <si>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</si>
  <si>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</si>
  <si>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</si>
  <si>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</si>
  <si>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</si>
  <si>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</si>
  <si>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</si>
  <si>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</si>
  <si>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</si>
  <si>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</si>
  <si>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</si>
  <si>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</si>
  <si>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</si>
  <si>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</si>
  <si>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</si>
  <si>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</si>
  <si>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</si>
  <si>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</si>
  <si>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</si>
  <si>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</si>
  <si>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</si>
  <si>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</si>
  <si>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</si>
  <si>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</si>
  <si>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</si>
  <si>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</si>
  <si>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</si>
  <si>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</si>
  <si>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</si>
  <si>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</si>
  <si>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</si>
  <si>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</si>
  <si>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</si>
  <si>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</si>
  <si>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</si>
  <si>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</si>
  <si>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</si>
  <si>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</si>
  <si>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</si>
  <si>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</si>
  <si>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</si>
  <si>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</si>
  <si>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</si>
  <si>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</si>
  <si>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</si>
  <si>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</si>
  <si>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</si>
  <si>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</si>
  <si>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</si>
  <si>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</si>
  <si>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</si>
  <si>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</si>
  <si>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</si>
  <si>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</si>
  <si>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</si>
  <si>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</si>
  <si>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</si>
  <si>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</si>
  <si>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</si>
  <si>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</si>
  <si>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</si>
  <si>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</si>
  <si>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</si>
  <si>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</si>
  <si>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</si>
  <si>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</si>
  <si>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</si>
  <si>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</si>
  <si>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</si>
  <si>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</si>
  <si>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</si>
  <si>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</si>
  <si>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</si>
  <si>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</si>
  <si>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</si>
  <si>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</si>
  <si>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</si>
  <si>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</si>
  <si>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</si>
  <si>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</si>
  <si>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</si>
  <si>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</si>
  <si>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</si>
  <si>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</si>
  <si>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</si>
  <si>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</si>
  <si>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</si>
  <si>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</si>
  <si>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</si>
  <si>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</si>
  <si>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</si>
  <si>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</si>
  <si>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</si>
  <si>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</si>
  <si>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</si>
  <si>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</si>
  <si>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</si>
  <si>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</si>
  <si>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</si>
  <si>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</si>
  <si>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</si>
  <si>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</si>
  <si>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</si>
  <si>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</si>
  <si>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</si>
  <si>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</si>
  <si>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</si>
  <si>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</si>
  <si>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</si>
  <si>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</si>
  <si>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</si>
  <si>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</si>
  <si>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</si>
  <si>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</si>
  <si>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</si>
  <si>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</si>
  <si>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</si>
  <si>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</si>
  <si>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</si>
  <si>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</si>
  <si>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</si>
  <si>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</si>
  <si>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</si>
  <si>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</si>
  <si>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</si>
  <si>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</si>
  <si>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</si>
  <si>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</si>
  <si>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</si>
  <si>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</si>
  <si>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</si>
  <si>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</si>
  <si>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</si>
  <si>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</si>
  <si>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</si>
  <si>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</si>
  <si>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</si>
  <si>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</si>
  <si>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</si>
  <si>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</si>
  <si>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</si>
  <si>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</si>
  <si>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</si>
  <si>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</si>
  <si>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</si>
  <si>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</si>
  <si>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</si>
  <si>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</si>
  <si>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</si>
  <si>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</si>
  <si>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</si>
  <si>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</si>
  <si>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</si>
  <si>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</si>
  <si>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</si>
  <si>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</si>
  <si>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</si>
  <si>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</si>
  <si>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</si>
  <si>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</si>
  <si>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</si>
  <si>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</si>
  <si>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</si>
  <si>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</si>
  <si>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</si>
  <si>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</si>
  <si>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</si>
  <si>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</si>
  <si>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</si>
  <si>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</si>
  <si>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</si>
  <si>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</si>
  <si>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</si>
  <si>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</si>
  <si>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</si>
  <si>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</si>
  <si>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</si>
  <si>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</si>
  <si>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</si>
  <si>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</si>
  <si>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</si>
  <si>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</si>
  <si>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</si>
  <si>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</si>
  <si>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</si>
  <si>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</si>
  <si>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</si>
  <si>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</si>
  <si>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</si>
  <si>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</si>
  <si>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</si>
  <si>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</si>
  <si>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</si>
  <si>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</si>
  <si>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</si>
  <si>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</si>
  <si>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</si>
  <si>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</si>
  <si>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</si>
  <si>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</si>
  <si>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</si>
  <si>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</si>
  <si>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</si>
  <si>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</si>
  <si>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</si>
  <si>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</si>
  <si>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</si>
  <si>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</si>
  <si>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</si>
  <si>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</si>
  <si>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</si>
  <si>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</si>
  <si>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</si>
  <si>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</si>
  <si>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</si>
  <si>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</si>
  <si>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</si>
  <si>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</si>
  <si>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</si>
  <si>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</si>
  <si>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</si>
  <si>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</si>
  <si>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</si>
  <si>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</si>
  <si>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</si>
  <si>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</si>
  <si>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</si>
  <si>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</si>
  <si>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</si>
  <si>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</si>
  <si>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</si>
  <si>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</si>
  <si>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</si>
  <si>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</si>
  <si>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</si>
  <si>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</si>
  <si>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</si>
  <si>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</si>
  <si>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</si>
  <si>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</si>
  <si>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</si>
  <si>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</si>
  <si>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</si>
  <si>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</si>
  <si>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</si>
  <si>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</si>
  <si>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</si>
  <si>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</si>
  <si>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</si>
  <si>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</si>
  <si>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</si>
  <si>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</si>
  <si>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</si>
  <si>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</si>
  <si>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</si>
  <si>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</si>
  <si>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</si>
  <si>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</si>
  <si>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</si>
  <si>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</si>
  <si>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</si>
  <si>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</si>
  <si>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</si>
  <si>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</si>
  <si>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</si>
  <si>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</si>
  <si>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</si>
  <si>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</si>
  <si>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</si>
  <si>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</si>
  <si>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</si>
  <si>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</si>
  <si>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</si>
  <si>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</si>
  <si>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</si>
  <si>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</si>
  <si>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</si>
  <si>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</si>
  <si>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</si>
  <si>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</si>
  <si>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</si>
  <si>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</si>
  <si>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</si>
  <si>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</si>
  <si>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</si>
  <si>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</si>
  <si>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</si>
  <si>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</si>
  <si>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</si>
  <si>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</si>
  <si>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</si>
  <si>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</si>
  <si>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</si>
  <si>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</si>
  <si>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</si>
  <si>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</si>
  <si>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</si>
  <si>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</si>
  <si>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</si>
  <si>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</si>
  <si>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</si>
  <si>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</si>
  <si>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</si>
  <si>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</si>
  <si>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</si>
  <si>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</si>
  <si>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</si>
  <si>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</si>
  <si>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</si>
  <si>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</si>
  <si>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</si>
  <si>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</si>
  <si>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</si>
  <si>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</si>
  <si>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</si>
  <si>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</si>
  <si>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</si>
  <si>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</si>
  <si>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</si>
  <si>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</si>
  <si>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</si>
  <si>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</si>
  <si>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</si>
  <si>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</si>
  <si>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</si>
  <si>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</si>
  <si>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</si>
  <si>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</si>
  <si>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</si>
  <si>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</si>
  <si>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</si>
  <si>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</si>
  <si>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</si>
  <si>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</si>
  <si>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</si>
  <si>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</si>
  <si>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</si>
  <si>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</si>
  <si>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</si>
  <si>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</si>
  <si>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</si>
  <si>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</si>
  <si>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</si>
  <si>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</si>
  <si>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</si>
  <si>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</si>
  <si>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</si>
  <si>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</si>
  <si>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</si>
  <si>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</si>
  <si>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</si>
  <si>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</si>
  <si>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</si>
  <si>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</si>
  <si>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</si>
  <si>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</si>
  <si>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</si>
  <si>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</si>
  <si>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</si>
  <si>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</si>
  <si>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</si>
  <si>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</si>
  <si>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</si>
  <si>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</si>
  <si>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</si>
  <si>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</si>
  <si>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</si>
  <si>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</si>
  <si>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</si>
  <si>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</si>
  <si>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</si>
  <si>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</si>
  <si>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</si>
  <si>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</si>
  <si>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</si>
  <si>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</si>
  <si>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</si>
  <si>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</si>
  <si>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</si>
  <si>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</si>
  <si>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</si>
  <si>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</si>
  <si>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</si>
  <si>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</si>
  <si>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</si>
  <si>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</si>
  <si>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</si>
  <si>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</si>
  <si>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</si>
  <si>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</si>
  <si>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</si>
  <si>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</si>
  <si>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</si>
  <si>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</si>
  <si>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</si>
  <si>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</si>
  <si>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</si>
  <si>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</si>
  <si>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</si>
  <si>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</si>
  <si>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</si>
  <si>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</si>
  <si>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</si>
  <si>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</si>
  <si>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</si>
  <si>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</si>
  <si>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</si>
  <si>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</si>
  <si>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</si>
  <si>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</si>
  <si>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</si>
  <si>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</si>
  <si>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</si>
  <si>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</si>
  <si>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</si>
  <si>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</si>
  <si>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</si>
  <si>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</si>
  <si>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</si>
  <si>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</si>
  <si>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</si>
  <si>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</si>
  <si>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</si>
  <si>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</si>
  <si>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</si>
  <si>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</si>
  <si>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</si>
  <si>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</si>
  <si>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</si>
  <si>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</si>
  <si>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</si>
  <si>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</si>
  <si>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</si>
  <si>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</si>
  <si>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</si>
  <si>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</si>
  <si>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</si>
  <si>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</si>
  <si>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</si>
  <si>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</si>
  <si>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</si>
  <si>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</si>
  <si>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</si>
  <si>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</si>
  <si>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</si>
  <si>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</si>
  <si>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</si>
  <si>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</si>
  <si>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</si>
  <si>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</si>
  <si>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</si>
  <si>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</si>
  <si>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</si>
  <si>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</si>
  <si>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</si>
  <si>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</si>
  <si>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</si>
  <si>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</si>
  <si>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</si>
  <si>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</si>
  <si>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</si>
  <si>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</si>
  <si>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</si>
  <si>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</si>
  <si>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</si>
  <si>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</si>
  <si>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</si>
  <si>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</si>
  <si>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</si>
  <si>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</si>
  <si>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</si>
  <si>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</si>
  <si>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</si>
  <si>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</si>
  <si>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</si>
  <si>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</si>
  <si>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</si>
  <si>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</si>
  <si>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</si>
  <si>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</si>
  <si>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</si>
  <si>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</si>
  <si>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</si>
  <si>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</si>
  <si>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</si>
  <si>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</si>
  <si>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</si>
  <si>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</si>
  <si>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</si>
  <si>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</si>
  <si>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</si>
  <si>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</si>
  <si>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</si>
  <si>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</si>
  <si>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</si>
  <si>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</si>
  <si>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</si>
  <si>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</si>
  <si>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</si>
  <si>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</si>
  <si>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</si>
  <si>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</si>
  <si>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</si>
  <si>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</si>
  <si>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</si>
  <si>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</si>
  <si>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</si>
  <si>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</si>
  <si>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</si>
  <si>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</si>
  <si>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</si>
  <si>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</si>
  <si>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</si>
  <si>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</si>
  <si>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</si>
  <si>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</si>
  <si>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</si>
  <si>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</si>
  <si>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</si>
  <si>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</si>
  <si>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</si>
  <si>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</si>
  <si>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</si>
  <si>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</si>
  <si>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</si>
  <si>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</si>
  <si>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</si>
  <si>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</si>
  <si>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</si>
  <si>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</si>
  <si>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</si>
  <si>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</si>
  <si>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</si>
  <si>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</si>
  <si>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</si>
  <si>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</si>
  <si>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</si>
  <si>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</si>
  <si>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</si>
  <si>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</si>
  <si>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</si>
  <si>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</si>
  <si>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</si>
  <si>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</si>
  <si>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</si>
  <si>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</si>
  <si>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</si>
  <si>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</si>
  <si>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</si>
  <si>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</si>
  <si>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</si>
  <si>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</si>
  <si>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</si>
  <si>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</si>
  <si>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</si>
  <si>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</si>
  <si>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</si>
  <si>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</si>
  <si>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</si>
  <si>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</si>
  <si>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</si>
  <si>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</si>
  <si>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</si>
  <si>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</si>
  <si>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</si>
  <si>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</si>
  <si>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</si>
  <si>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</si>
  <si>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</si>
  <si>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</si>
  <si>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</si>
  <si>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</si>
  <si>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</si>
  <si>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</si>
  <si>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</si>
  <si>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</si>
  <si>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</si>
  <si>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</si>
  <si>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</si>
  <si>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</si>
  <si>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</si>
  <si>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</si>
  <si>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</si>
  <si>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</si>
  <si>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</si>
  <si>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</si>
  <si>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</si>
  <si>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</si>
  <si>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</si>
  <si>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</si>
  <si>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</si>
  <si>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</si>
  <si>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</si>
  <si>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</si>
  <si>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</si>
  <si>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</si>
  <si>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</si>
  <si>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</si>
  <si>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</si>
  <si>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</si>
  <si>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</si>
  <si>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</si>
  <si>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</si>
  <si>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</si>
  <si>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</si>
  <si>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</si>
  <si>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</si>
  <si>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</si>
  <si>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</si>
  <si>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</si>
  <si>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</si>
  <si>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</si>
  <si>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</si>
  <si>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</si>
  <si>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</si>
  <si>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</si>
  <si>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</si>
  <si>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</si>
  <si>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</si>
  <si>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</si>
  <si>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</si>
  <si>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</si>
  <si>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</si>
  <si>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</si>
  <si>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</si>
  <si>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</si>
  <si>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</si>
  <si>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</si>
  <si>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</si>
  <si>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</si>
  <si>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</si>
  <si>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</si>
  <si>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</si>
  <si>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</si>
  <si>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</si>
  <si>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</si>
  <si>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</si>
  <si>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</si>
  <si>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</si>
  <si>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</si>
  <si>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</si>
  <si>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</si>
  <si>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</si>
  <si>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</si>
  <si>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</si>
  <si>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</si>
  <si>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</si>
  <si>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</si>
  <si>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</si>
  <si>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</si>
  <si>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</si>
  <si>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</si>
  <si>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</si>
  <si>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</si>
  <si>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</si>
  <si>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</si>
  <si>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</si>
  <si>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</si>
  <si>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</si>
  <si>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</si>
  <si>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</si>
  <si>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</si>
  <si>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</si>
  <si>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</si>
  <si>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</si>
  <si>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</si>
  <si>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</si>
  <si>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</si>
  <si>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</si>
  <si>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</si>
  <si>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</si>
  <si>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</si>
  <si>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</si>
  <si>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</si>
  <si>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</si>
  <si>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</si>
  <si>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</si>
  <si>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</si>
  <si>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</si>
  <si>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</si>
  <si>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</si>
  <si>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</si>
  <si>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</si>
  <si>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</si>
  <si>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</si>
  <si>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</si>
  <si>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</si>
  <si>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</si>
  <si>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</si>
  <si>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</si>
  <si>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</si>
  <si>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</si>
  <si>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</si>
  <si>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</si>
  <si>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</si>
  <si>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</si>
  <si>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</si>
  <si>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</si>
  <si>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</si>
  <si>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</si>
  <si>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</si>
  <si>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</si>
  <si>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</si>
  <si>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</si>
  <si>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</si>
  <si>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</si>
  <si>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</si>
  <si>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</si>
  <si>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</si>
  <si>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</si>
  <si>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</si>
  <si>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</si>
  <si>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</si>
  <si>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</si>
  <si>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</si>
  <si>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</si>
  <si>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</si>
  <si>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</si>
  <si>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</si>
  <si>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</si>
  <si>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</si>
  <si>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</si>
  <si>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</si>
  <si>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</si>
  <si>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</si>
  <si>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</si>
  <si>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</si>
  <si>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</si>
  <si>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</si>
  <si>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</si>
  <si>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</si>
  <si>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</si>
  <si>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</si>
  <si>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</si>
  <si>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</si>
  <si>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</si>
  <si>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</si>
  <si>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</si>
  <si>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</si>
  <si>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</si>
  <si>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</si>
  <si>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</si>
  <si>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</si>
  <si>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</si>
  <si>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</si>
  <si>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</si>
  <si>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</si>
  <si>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</si>
  <si>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</si>
  <si>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</si>
  <si>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</si>
  <si>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</si>
  <si>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</si>
  <si>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</si>
  <si>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</si>
  <si>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</si>
  <si>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</si>
  <si>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</si>
  <si>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</si>
  <si>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</si>
  <si>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</si>
  <si>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</si>
  <si>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</si>
  <si>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</si>
  <si>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</si>
  <si>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</si>
  <si>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</si>
  <si>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</si>
  <si>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</si>
  <si>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</si>
  <si>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</si>
  <si>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</si>
  <si>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</si>
  <si>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</si>
  <si>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</si>
  <si>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</si>
  <si>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</si>
  <si>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</si>
  <si>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</si>
  <si>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</si>
  <si>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</si>
  <si>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</si>
  <si>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</si>
  <si>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</si>
  <si>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</si>
  <si>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</si>
  <si>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</si>
  <si>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</si>
  <si>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</si>
  <si>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</si>
  <si>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</si>
  <si>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</si>
  <si>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</si>
  <si>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</si>
  <si>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</si>
  <si>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</si>
  <si>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</si>
  <si>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</si>
  <si>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</si>
  <si>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</si>
  <si>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</si>
  <si>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</si>
  <si>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</si>
  <si>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</si>
  <si>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</si>
  <si>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</si>
  <si>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</si>
  <si>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</si>
  <si>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</si>
  <si>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</si>
  <si>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</si>
  <si>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</si>
  <si>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</si>
  <si>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</si>
  <si>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</si>
  <si>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</si>
  <si>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</si>
  <si>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</si>
  <si>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</si>
  <si>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</si>
  <si>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</si>
  <si>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</si>
  <si>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</si>
  <si>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</si>
  <si>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</si>
  <si>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</si>
  <si>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</si>
  <si>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</si>
  <si>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</si>
  <si>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</si>
  <si>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</si>
  <si>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</si>
  <si>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</si>
  <si>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</si>
  <si>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</si>
  <si>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</si>
  <si>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</si>
  <si>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</si>
  <si>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</si>
  <si>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</si>
  <si>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</si>
  <si>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</si>
  <si>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</si>
  <si>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</si>
  <si>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</si>
  <si>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</si>
  <si>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</si>
  <si>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</si>
  <si>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</si>
  <si>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</si>
  <si>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</si>
  <si>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</si>
  <si>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</si>
  <si>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</si>
  <si>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</si>
  <si>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</si>
  <si>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</si>
  <si>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</si>
  <si>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</si>
  <si>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</si>
  <si>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</si>
  <si>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</si>
  <si>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</si>
  <si>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</si>
  <si>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</si>
  <si>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</si>
  <si>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</si>
  <si>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</si>
  <si>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</si>
  <si>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</si>
  <si>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</si>
  <si>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</si>
  <si>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</si>
  <si>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</si>
  <si>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</si>
  <si>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</si>
  <si>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</si>
  <si>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</si>
  <si>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</si>
  <si>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</si>
  <si>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</si>
  <si>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</si>
  <si>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</si>
  <si>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</si>
  <si>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</si>
  <si>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</si>
  <si>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</si>
  <si>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</si>
  <si>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</si>
  <si>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</si>
  <si>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</si>
  <si>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</si>
  <si>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</si>
  <si>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</si>
  <si>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</si>
  <si>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</si>
  <si>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</si>
  <si>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</si>
  <si>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</si>
  <si>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</si>
  <si>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</si>
  <si>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</si>
  <si>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</si>
  <si>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</si>
  <si>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</si>
  <si>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</si>
  <si>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</si>
  <si>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</si>
  <si>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</si>
  <si>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</si>
  <si>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</si>
  <si>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</si>
  <si>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</si>
  <si>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</si>
  <si>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</si>
  <si>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</si>
  <si>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</si>
  <si>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</si>
  <si>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</si>
  <si>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</si>
  <si>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</si>
  <si>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</si>
  <si>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</si>
  <si>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</si>
  <si>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</si>
  <si>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</si>
  <si>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</si>
  <si>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</si>
  <si>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</si>
  <si>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</si>
  <si>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</si>
  <si>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</si>
  <si>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</si>
  <si>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</si>
  <si>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</si>
  <si>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</si>
  <si>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</si>
  <si>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</si>
  <si>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</si>
  <si>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</si>
  <si>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</si>
  <si>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</si>
  <si>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</si>
  <si>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</si>
  <si>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</si>
  <si>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</si>
  <si>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</si>
  <si>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</si>
  <si>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</si>
  <si>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</si>
  <si>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</si>
  <si>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</si>
  <si>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</si>
  <si>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</si>
  <si>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</si>
  <si>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</si>
  <si>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</si>
  <si>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</si>
  <si>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</si>
  <si>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</si>
  <si>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</si>
  <si>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</si>
  <si>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</si>
  <si>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</si>
  <si>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</si>
  <si>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</si>
  <si>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</si>
  <si>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</si>
  <si>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</si>
  <si>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</si>
  <si>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</si>
  <si>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</si>
  <si>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</si>
  <si>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</si>
  <si>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</si>
  <si>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</si>
  <si>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</si>
  <si>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</si>
  <si>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</si>
  <si>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</si>
  <si>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</si>
  <si>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</si>
  <si>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</si>
  <si>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</si>
  <si>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</si>
  <si>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</si>
  <si>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</si>
  <si>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</si>
  <si>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</si>
  <si>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</si>
  <si>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</si>
  <si>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</si>
  <si>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</si>
  <si>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</si>
  <si>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</si>
  <si>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</si>
  <si>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</si>
  <si>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</si>
  <si>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</si>
  <si>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</si>
  <si>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</si>
  <si>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</si>
  <si>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</si>
  <si>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</si>
  <si>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</si>
  <si>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</si>
  <si>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</si>
  <si>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</si>
  <si>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</si>
  <si>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</si>
  <si>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</si>
  <si>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</si>
  <si>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</si>
  <si>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</si>
  <si>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</si>
  <si>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</si>
  <si>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</si>
  <si>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</si>
  <si>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</si>
  <si>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</si>
  <si>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</si>
  <si>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</si>
  <si>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</si>
  <si>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</si>
  <si>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</si>
  <si>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</si>
  <si>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</si>
  <si>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</si>
  <si>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</si>
  <si>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</si>
  <si>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</si>
  <si>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</si>
  <si>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</si>
  <si>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</si>
  <si>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</si>
  <si>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</si>
  <si>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</si>
  <si>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</si>
  <si>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</si>
  <si>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</si>
  <si>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</si>
  <si>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</si>
  <si>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</si>
  <si>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</si>
  <si>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</si>
  <si>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</si>
  <si>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</si>
  <si>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</si>
  <si>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</si>
  <si>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</si>
  <si>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</si>
  <si>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</si>
  <si>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</si>
  <si>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</si>
  <si>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</si>
  <si>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</si>
  <si>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</si>
  <si>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</si>
  <si>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</si>
  <si>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</si>
  <si>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</si>
  <si>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</si>
  <si>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</si>
  <si>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</si>
  <si>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</si>
  <si>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</si>
  <si>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</si>
  <si>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</si>
  <si>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</si>
  <si>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</si>
  <si>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</si>
  <si>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</si>
  <si>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</si>
  <si>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</si>
  <si>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</si>
  <si>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</si>
  <si>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</si>
  <si>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</si>
  <si>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</si>
  <si>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</si>
  <si>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</si>
  <si>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</si>
  <si>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</si>
  <si>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</si>
  <si>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</si>
  <si>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</si>
  <si>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</si>
  <si>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</si>
  <si>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</si>
  <si>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</si>
  <si>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</si>
  <si>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</si>
  <si>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</si>
  <si>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</si>
  <si>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</si>
  <si>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</si>
  <si>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</si>
  <si>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</si>
  <si>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</si>
  <si>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</si>
  <si>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</si>
  <si>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</si>
  <si>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</si>
  <si>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</si>
  <si>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</si>
  <si>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</si>
  <si>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</si>
  <si>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</si>
  <si>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</si>
  <si>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</si>
  <si>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</si>
  <si>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</si>
  <si>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</si>
  <si>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</si>
  <si>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</si>
  <si>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</si>
  <si>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</si>
  <si>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</si>
  <si>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</si>
  <si>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</si>
  <si>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</si>
  <si>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</si>
  <si>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</si>
  <si>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</si>
  <si>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</si>
  <si>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</si>
  <si>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</si>
  <si>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</si>
  <si>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</si>
  <si>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</si>
  <si>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</si>
  <si>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</si>
  <si>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</si>
  <si>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</si>
  <si>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</si>
  <si>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</si>
  <si>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</si>
  <si>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</si>
  <si>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</si>
  <si>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</si>
  <si>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</si>
  <si>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</si>
  <si>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</si>
  <si>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</si>
  <si>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</si>
  <si>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</si>
  <si>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</si>
  <si>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</si>
  <si>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</si>
  <si>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</si>
  <si>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</si>
  <si>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</si>
  <si>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</si>
  <si>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</si>
  <si>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</si>
  <si>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</si>
  <si>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</si>
  <si>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</si>
  <si>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</si>
  <si>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</si>
  <si>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</si>
  <si>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</si>
  <si>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</si>
  <si>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</si>
  <si>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</si>
  <si>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</si>
  <si>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</si>
  <si>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</si>
  <si>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</si>
  <si>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</si>
  <si>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</si>
  <si>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</si>
  <si>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</si>
  <si>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</si>
  <si>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</si>
  <si>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</si>
  <si>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</si>
  <si>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</si>
  <si>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</si>
  <si>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</si>
  <si>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</si>
  <si>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</si>
  <si>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</si>
  <si>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</si>
  <si>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</si>
  <si>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</si>
  <si>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</si>
  <si>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</si>
  <si>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</si>
  <si>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</si>
  <si>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</si>
  <si>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</si>
  <si>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</si>
  <si>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</si>
  <si>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</si>
  <si>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</si>
  <si>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</si>
  <si>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</si>
  <si>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</si>
  <si>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</si>
  <si>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</si>
  <si>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</si>
  <si>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</si>
  <si>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</si>
  <si>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</si>
  <si>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</si>
  <si>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</si>
  <si>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</si>
  <si>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</si>
  <si>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</si>
  <si>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</si>
  <si>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</si>
  <si>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</si>
  <si>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</si>
  <si>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</si>
  <si>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</si>
  <si>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</si>
  <si>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</si>
  <si>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</si>
  <si>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</si>
  <si>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</si>
  <si>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</si>
  <si>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</si>
  <si>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</si>
  <si>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</si>
  <si>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</si>
  <si>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</si>
  <si>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</si>
  <si>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</si>
  <si>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</si>
  <si>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</si>
  <si>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</si>
  <si>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</si>
  <si>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</si>
  <si>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</si>
  <si>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</si>
  <si>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</si>
  <si>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</si>
  <si>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</si>
  <si>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</si>
  <si>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</si>
  <si>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</si>
  <si>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</si>
  <si>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</si>
  <si>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</si>
  <si>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</si>
  <si>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</si>
  <si>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</si>
  <si>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</si>
  <si>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</si>
  <si>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</si>
  <si>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</si>
  <si>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</si>
  <si>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</si>
  <si>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</si>
  <si>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</si>
  <si>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</si>
  <si>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</si>
  <si>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</si>
  <si>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</si>
  <si>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</si>
  <si>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</si>
  <si>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</si>
  <si>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</si>
  <si>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</si>
  <si>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</si>
  <si>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</si>
  <si>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</si>
  <si>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</si>
  <si>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</si>
  <si>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</si>
  <si>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</si>
  <si>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</si>
  <si>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</si>
  <si>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</si>
  <si>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</si>
  <si>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</si>
  <si>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</si>
  <si>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</si>
  <si>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</si>
  <si>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</si>
  <si>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</si>
  <si>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</si>
  <si>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</si>
  <si>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</si>
  <si>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</si>
  <si>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</si>
  <si>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</si>
  <si>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</si>
  <si>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</si>
  <si>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</si>
  <si>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</si>
  <si>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</si>
  <si>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</si>
  <si>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</si>
  <si>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</si>
  <si>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</si>
  <si>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</si>
  <si>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</si>
  <si>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</si>
  <si>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</si>
  <si>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</si>
  <si>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</si>
  <si>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</si>
  <si>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</si>
  <si>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</si>
  <si>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</si>
  <si>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</si>
  <si>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</si>
  <si>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</si>
  <si>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</si>
  <si>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</si>
  <si>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</si>
  <si>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</si>
  <si>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</si>
  <si>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</si>
  <si>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</si>
  <si>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</si>
  <si>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</si>
  <si>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</si>
  <si>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</si>
  <si>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</si>
  <si>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</si>
  <si>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</si>
  <si>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</si>
  <si>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</si>
  <si>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</si>
  <si>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</si>
  <si>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</si>
  <si>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</si>
  <si>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</si>
  <si>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</si>
  <si>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</si>
  <si>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</si>
  <si>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</si>
  <si>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</si>
  <si>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</si>
  <si>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</si>
  <si>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</si>
  <si>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</si>
  <si>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</si>
  <si>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</si>
  <si>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</si>
  <si>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</si>
  <si>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</si>
  <si>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</si>
  <si>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</si>
  <si>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</si>
  <si>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</si>
  <si>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</si>
  <si>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</si>
  <si>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</si>
  <si>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</si>
  <si>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</si>
  <si>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</si>
  <si>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</si>
  <si>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</si>
  <si>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</si>
  <si>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</si>
  <si>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</si>
  <si>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</si>
  <si>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</si>
  <si>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</si>
  <si>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</si>
  <si>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</si>
  <si>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</si>
  <si>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</si>
  <si>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</si>
  <si>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</si>
  <si>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</si>
  <si>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</si>
  <si>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</si>
  <si>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</si>
  <si>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</si>
  <si>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</si>
  <si>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</si>
  <si>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</si>
  <si>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</si>
  <si>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</si>
  <si>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</si>
  <si>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</si>
  <si>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</si>
  <si>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</si>
  <si>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</si>
  <si>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</si>
  <si>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</si>
  <si>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</si>
  <si>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</si>
  <si>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</si>
  <si>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</si>
  <si>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</si>
  <si>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</si>
  <si>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</si>
  <si>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</si>
  <si>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</si>
  <si>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</si>
  <si>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</si>
  <si>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</si>
  <si>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</si>
  <si>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</si>
  <si>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</si>
  <si>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</si>
  <si>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</si>
  <si>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</si>
  <si>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</si>
  <si>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</si>
  <si>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</si>
  <si>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</si>
  <si>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</si>
  <si>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</si>
  <si>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</si>
  <si>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</si>
  <si>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</si>
  <si>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</si>
  <si>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</si>
  <si>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</si>
  <si>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</si>
  <si>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</si>
  <si>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</si>
  <si>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</si>
  <si>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</si>
  <si>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</si>
  <si>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</si>
  <si>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</si>
  <si>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</si>
  <si>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</si>
  <si>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</si>
  <si>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</si>
  <si>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</si>
  <si>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</si>
  <si>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</si>
  <si>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</si>
  <si>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</si>
  <si>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</si>
  <si>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</si>
  <si>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</si>
  <si>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</si>
  <si>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</si>
  <si>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</si>
  <si>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</si>
  <si>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</si>
  <si>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</si>
  <si>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</si>
  <si>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</si>
  <si>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</si>
  <si>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</si>
  <si>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</si>
  <si>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</si>
  <si>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</si>
  <si>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</si>
  <si>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</si>
  <si>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</si>
  <si>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</si>
  <si>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</si>
  <si>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</si>
  <si>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</si>
  <si>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</si>
  <si>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</si>
  <si>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</si>
  <si>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</si>
  <si>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</si>
  <si>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</si>
  <si>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</si>
  <si>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</si>
  <si>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</si>
  <si>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</si>
  <si>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</si>
  <si>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</si>
  <si>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</si>
  <si>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</si>
  <si>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</si>
  <si>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</si>
  <si>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</si>
  <si>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</si>
  <si>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</si>
  <si>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</si>
  <si>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</si>
  <si>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</si>
  <si>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</si>
  <si>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</si>
  <si>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</si>
  <si>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</si>
  <si>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</si>
  <si>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</si>
  <si>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</si>
  <si>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</si>
  <si>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</si>
  <si>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</si>
  <si>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</si>
  <si>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</si>
  <si>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</si>
  <si>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</si>
  <si>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</si>
  <si>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</si>
  <si>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</si>
  <si>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</si>
  <si>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</si>
  <si>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</si>
  <si>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</si>
  <si>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</si>
  <si>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</si>
  <si>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</si>
  <si>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</si>
  <si>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</si>
  <si>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</si>
  <si>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</si>
  <si>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</si>
  <si>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</si>
  <si>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</si>
  <si>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</si>
  <si>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</si>
  <si>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</si>
  <si>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</si>
  <si>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</si>
  <si>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</si>
  <si>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</si>
  <si>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</si>
  <si>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</si>
  <si>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</si>
  <si>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</si>
  <si>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</si>
  <si>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</si>
  <si>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</si>
  <si>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</si>
  <si>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</si>
  <si>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</si>
  <si>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</si>
  <si>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</si>
  <si>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</si>
  <si>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</si>
  <si>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</si>
  <si>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</si>
  <si>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</si>
  <si>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</si>
  <si>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</si>
  <si>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</si>
  <si>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</si>
  <si>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</si>
  <si>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</si>
  <si>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</si>
  <si>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</si>
  <si>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</si>
  <si>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</si>
  <si>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</si>
  <si>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</si>
  <si>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</si>
  <si>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</si>
  <si>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</si>
  <si>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</si>
  <si>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</si>
  <si>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</si>
  <si>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</si>
  <si>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</si>
  <si>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</si>
  <si>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</si>
  <si>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</si>
  <si>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</si>
  <si>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</si>
  <si>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</si>
  <si>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</si>
  <si>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</si>
  <si>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</si>
  <si>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</si>
  <si>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</si>
  <si>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</si>
  <si>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</si>
  <si>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</si>
  <si>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</si>
  <si>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</si>
  <si>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</si>
  <si>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</si>
  <si>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</si>
  <si>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</si>
  <si>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</si>
  <si>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</si>
  <si>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</si>
  <si>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</si>
  <si>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</si>
  <si>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</si>
  <si>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</si>
  <si>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</si>
  <si>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</si>
  <si>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</si>
  <si>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</si>
  <si>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</si>
  <si>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</si>
  <si>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</si>
  <si>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</si>
  <si>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</si>
  <si>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</si>
  <si>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</si>
  <si>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</si>
  <si>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</si>
  <si>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</si>
  <si>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</si>
  <si>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</si>
  <si>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</si>
  <si>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</si>
  <si>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</si>
  <si>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</si>
  <si>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</si>
  <si>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</si>
  <si>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</si>
  <si>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</si>
  <si>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</si>
  <si>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</si>
  <si>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</si>
  <si>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</si>
  <si>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</si>
  <si>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</si>
  <si>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</si>
  <si>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</si>
  <si>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</si>
  <si>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</si>
  <si>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</si>
  <si>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</si>
  <si>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</si>
  <si>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</si>
  <si>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</si>
  <si>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</si>
  <si>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</si>
  <si>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</si>
  <si>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</si>
  <si>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</si>
  <si>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</si>
  <si>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</si>
  <si>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</si>
  <si>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</si>
  <si>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</si>
  <si>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</si>
  <si>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</si>
  <si>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</si>
  <si>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</si>
  <si>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</si>
  <si>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</si>
  <si>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</si>
  <si>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</si>
  <si>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</si>
  <si>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</si>
  <si>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</si>
  <si>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</si>
  <si>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</si>
  <si>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</si>
  <si>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</si>
  <si>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</si>
  <si>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</si>
  <si>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</si>
  <si>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</si>
  <si>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</si>
  <si>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</si>
  <si>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</si>
  <si>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</si>
  <si>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</si>
  <si>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</si>
  <si>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</si>
  <si>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</si>
  <si>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</si>
  <si>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</si>
  <si>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</si>
  <si>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</si>
  <si>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</si>
  <si>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</si>
  <si>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</si>
  <si>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</si>
  <si>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</si>
  <si>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</si>
  <si>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</si>
  <si>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</si>
  <si>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</si>
  <si>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</si>
  <si>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</si>
  <si>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</si>
  <si>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</si>
  <si>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</si>
  <si>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</si>
  <si>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</si>
  <si>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</si>
  <si>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</si>
  <si>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</si>
  <si>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</si>
  <si>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</si>
  <si>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</si>
  <si>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</si>
  <si>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</si>
  <si>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</si>
  <si>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</si>
  <si>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</si>
  <si>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</si>
  <si>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</si>
  <si>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</si>
  <si>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</si>
  <si>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</si>
  <si>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</si>
  <si>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</si>
  <si>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</si>
  <si>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</si>
  <si>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</si>
  <si>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</si>
  <si>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</si>
  <si>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</si>
  <si>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</si>
  <si>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</si>
  <si>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</si>
  <si>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</si>
  <si>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</si>
  <si>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</si>
  <si>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</si>
  <si>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</si>
  <si>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</si>
  <si>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</si>
  <si>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</si>
  <si>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</si>
  <si>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</si>
  <si>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</si>
  <si>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</si>
  <si>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</si>
  <si>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</si>
  <si>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</si>
  <si>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</si>
  <si>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</si>
  <si>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</si>
  <si>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</si>
  <si>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</si>
  <si>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</si>
  <si>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</si>
  <si>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</si>
  <si>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</si>
  <si>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</si>
  <si>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</si>
  <si>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</si>
  <si>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</si>
  <si>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</si>
  <si>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</si>
  <si>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</si>
  <si>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</si>
  <si>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</si>
  <si>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</si>
  <si>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</si>
  <si>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</si>
  <si>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</si>
  <si>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</si>
  <si>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</si>
  <si>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</si>
  <si>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</si>
  <si>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</si>
  <si>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</si>
  <si>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</si>
  <si>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</si>
  <si>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</si>
  <si>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</si>
  <si>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</si>
  <si>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</si>
  <si>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</si>
  <si>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</si>
  <si>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</si>
  <si>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</si>
  <si>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</si>
  <si>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</si>
  <si>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</si>
  <si>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</si>
  <si>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</si>
  <si>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</si>
  <si>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</si>
  <si>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</si>
  <si>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</si>
  <si>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</si>
  <si>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</si>
  <si>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</si>
  <si>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</si>
  <si>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</si>
  <si>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</si>
  <si>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</si>
  <si>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</si>
  <si>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</si>
  <si>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</si>
  <si>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</si>
  <si>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</si>
  <si>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</si>
  <si>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</si>
  <si>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</si>
  <si>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</si>
  <si>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</si>
  <si>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</si>
  <si>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</si>
  <si>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</si>
  <si>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</si>
  <si>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</si>
  <si>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</si>
  <si>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</si>
  <si>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</si>
  <si>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</si>
  <si>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</si>
  <si>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</si>
  <si>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</si>
  <si>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</si>
  <si>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</si>
  <si>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</si>
  <si>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</si>
  <si>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</si>
  <si>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</si>
  <si>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</si>
  <si>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</si>
  <si>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</si>
  <si>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</si>
  <si>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</si>
  <si>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</si>
  <si>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</si>
  <si>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</si>
  <si>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</si>
  <si>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</si>
  <si>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</si>
  <si>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</si>
  <si>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</si>
  <si>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</si>
  <si>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</si>
  <si>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</si>
  <si>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</si>
  <si>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</si>
  <si>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</si>
  <si>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</si>
  <si>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</si>
  <si>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</si>
  <si>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</si>
  <si>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</si>
  <si>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</si>
  <si>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</si>
  <si>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</si>
  <si>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</si>
  <si>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</si>
  <si>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</si>
  <si>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</si>
  <si>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</si>
  <si>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</si>
  <si>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</si>
  <si>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</si>
  <si>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</si>
  <si>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</si>
  <si>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</si>
  <si>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</si>
  <si>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</si>
  <si>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</si>
  <si>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</si>
  <si>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</si>
  <si>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</si>
  <si>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</si>
  <si>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</si>
  <si>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</si>
  <si>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</si>
  <si>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</si>
  <si>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</si>
  <si>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</si>
  <si>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</si>
  <si>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</si>
  <si>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</si>
  <si>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</si>
  <si>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</si>
  <si>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</si>
  <si>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</si>
  <si>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</si>
  <si>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</si>
  <si>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</si>
  <si>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</si>
  <si>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</si>
  <si>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</si>
  <si>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</si>
  <si>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</si>
  <si>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</si>
  <si>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</si>
  <si>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</si>
  <si>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</si>
  <si>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</si>
  <si>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</si>
  <si>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</si>
  <si>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</si>
  <si>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</si>
  <si>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</si>
  <si>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</si>
  <si>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</si>
  <si>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</si>
  <si>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</si>
  <si>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</si>
  <si>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</si>
  <si>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</si>
  <si>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</si>
  <si>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</si>
  <si>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</si>
  <si>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</si>
  <si>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</si>
  <si>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</si>
  <si>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</si>
  <si>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</si>
  <si>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</si>
  <si>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</si>
  <si>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</si>
  <si>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</si>
  <si>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</si>
  <si>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</si>
  <si>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</si>
  <si>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</si>
  <si>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</si>
  <si>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</si>
  <si>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</si>
  <si>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</si>
  <si>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</si>
  <si>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</si>
  <si>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</si>
  <si>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</si>
  <si>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</si>
  <si>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</si>
  <si>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</si>
  <si>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</si>
  <si>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</si>
  <si>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</si>
  <si>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</si>
  <si>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</si>
  <si>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</si>
  <si>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</si>
  <si>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</si>
  <si>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</si>
  <si>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</si>
  <si>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</si>
  <si>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</si>
  <si>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</si>
  <si>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</si>
  <si>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</si>
  <si>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</si>
  <si>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</si>
  <si>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</si>
  <si>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</si>
  <si>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</si>
  <si>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</si>
  <si>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</si>
  <si>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</si>
  <si>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</si>
  <si>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</si>
  <si>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</si>
  <si>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</si>
  <si>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</si>
  <si>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</si>
  <si>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</si>
  <si>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</si>
  <si>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</si>
  <si>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</si>
  <si>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</si>
  <si>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</si>
  <si>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</si>
  <si>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</si>
  <si>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</si>
  <si>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</si>
  <si>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</si>
  <si>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</si>
  <si>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</si>
  <si>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</si>
  <si>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</si>
  <si>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</si>
  <si>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</si>
  <si>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</si>
  <si>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</si>
  <si>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</si>
  <si>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</si>
  <si>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</si>
  <si>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</si>
  <si>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</si>
  <si>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</si>
  <si>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</si>
  <si>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</si>
  <si>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</si>
  <si>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</si>
  <si>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</si>
  <si>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</si>
  <si>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</si>
  <si>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</si>
  <si>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</si>
  <si>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</si>
  <si>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</si>
  <si>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</si>
  <si>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</si>
  <si>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</si>
  <si>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</si>
  <si>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</si>
  <si>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</si>
  <si>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</si>
  <si>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</si>
  <si>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</si>
  <si>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</si>
  <si>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</si>
  <si>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</si>
  <si>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</si>
  <si>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</si>
  <si>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</si>
  <si>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</si>
  <si>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</si>
  <si>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</si>
  <si>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</si>
  <si>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</si>
  <si>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</si>
  <si>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</si>
  <si>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</si>
  <si>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</si>
  <si>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</si>
  <si>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</si>
  <si>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</si>
  <si>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</si>
  <si>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</si>
  <si>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</si>
  <si>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</si>
  <si>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</si>
  <si>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</si>
  <si>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</si>
  <si>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</si>
  <si>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</si>
  <si>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</si>
  <si>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</si>
  <si>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</si>
  <si>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</si>
  <si>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</si>
  <si>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</si>
  <si>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</si>
  <si>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</si>
  <si>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</si>
  <si>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</si>
  <si>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</si>
  <si>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</si>
  <si>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</si>
  <si>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</si>
  <si>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</si>
  <si>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</si>
  <si>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</si>
  <si>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</si>
  <si>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</si>
  <si>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</si>
  <si>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</si>
  <si>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</si>
  <si>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</si>
  <si>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</si>
  <si>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</si>
  <si>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</si>
  <si>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</si>
  <si>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</si>
  <si>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</si>
  <si>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</si>
  <si>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</si>
  <si>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</si>
  <si>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</si>
  <si>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</si>
  <si>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</si>
  <si>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</si>
  <si>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</si>
  <si>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</si>
  <si>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</si>
  <si>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</si>
  <si>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</si>
  <si>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</si>
  <si>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</si>
  <si>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</si>
  <si>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</si>
  <si>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</si>
  <si>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</si>
  <si>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</si>
  <si>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</si>
  <si>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</si>
  <si>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</si>
  <si>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</si>
  <si>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</si>
  <si>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</si>
  <si>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</si>
  <si>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</si>
  <si>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</si>
  <si>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</si>
  <si>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</si>
  <si>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</si>
  <si>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</si>
  <si>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</si>
  <si>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</si>
  <si>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</si>
  <si>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</si>
  <si>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</si>
  <si>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</si>
  <si>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</si>
  <si>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</si>
  <si>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</si>
  <si>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</si>
  <si>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</si>
  <si>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</si>
  <si>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</si>
  <si>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</si>
  <si>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</si>
  <si>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</si>
  <si>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</si>
  <si>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</si>
  <si>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</si>
  <si>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</si>
  <si>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</si>
  <si>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</si>
  <si>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</si>
  <si>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</si>
  <si>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</si>
  <si>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</si>
  <si>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</si>
  <si>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</si>
  <si>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</si>
  <si>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</si>
  <si>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</si>
  <si>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</si>
  <si>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</si>
  <si>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</si>
  <si>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</si>
  <si>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</si>
  <si>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</si>
  <si>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</si>
  <si>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</si>
  <si>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</si>
  <si>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</si>
  <si>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</si>
  <si>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</si>
  <si>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</si>
  <si>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</si>
  <si>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</si>
  <si>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</si>
  <si>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</si>
  <si>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</si>
  <si>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</si>
  <si>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</si>
  <si>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</si>
  <si>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</si>
  <si>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</si>
  <si>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</si>
  <si>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</si>
  <si>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</si>
  <si>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</si>
  <si>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</si>
  <si>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</si>
  <si>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</si>
  <si>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</si>
  <si>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</si>
  <si>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</si>
  <si>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</si>
  <si>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</si>
  <si>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</si>
  <si>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</si>
  <si>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</si>
  <si>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</si>
  <si>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</si>
  <si>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</si>
  <si>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</si>
  <si>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</si>
  <si>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</si>
  <si>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</si>
  <si>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</si>
  <si>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</si>
  <si>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</si>
  <si>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</si>
  <si>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</si>
  <si>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</si>
  <si>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</si>
  <si>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</si>
  <si>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</si>
  <si>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</si>
  <si>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</si>
  <si>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</si>
  <si>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</si>
  <si>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</si>
  <si>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</si>
  <si>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</si>
  <si>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</si>
  <si>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</si>
  <si>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</si>
  <si>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</si>
  <si>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</si>
  <si>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</si>
  <si>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</si>
  <si>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</si>
  <si>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</si>
  <si>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</si>
  <si>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</si>
  <si>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</si>
  <si>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</si>
  <si>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</si>
  <si>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</si>
  <si>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</si>
  <si>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</si>
  <si>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</si>
  <si>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</si>
  <si>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</si>
  <si>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</si>
  <si>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</si>
  <si>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</si>
  <si>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</si>
  <si>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</si>
  <si>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</si>
  <si>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</si>
  <si>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</si>
  <si>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</si>
  <si>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</si>
  <si>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</si>
  <si>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</si>
  <si>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</si>
  <si>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</si>
  <si>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</si>
  <si>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</si>
  <si>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</si>
  <si>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</si>
  <si>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</si>
  <si>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</si>
  <si>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</si>
  <si>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</si>
  <si>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</si>
  <si>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</si>
  <si>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</si>
  <si>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</si>
  <si>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</si>
  <si>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</si>
  <si>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</si>
  <si>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</si>
  <si>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</si>
  <si>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</si>
  <si>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</si>
  <si>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</si>
  <si>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</si>
  <si>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</si>
  <si>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</si>
  <si>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</si>
  <si>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</si>
  <si>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</si>
  <si>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</si>
  <si>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</si>
  <si>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</si>
  <si>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</si>
  <si>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</si>
  <si>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</si>
  <si>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</si>
  <si>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</si>
  <si>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</si>
  <si>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</si>
  <si>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</si>
  <si>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</si>
  <si>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</si>
  <si>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</si>
  <si>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</si>
  <si>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</si>
  <si>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</si>
  <si>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</si>
  <si>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</si>
  <si>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</si>
  <si>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</si>
  <si>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</si>
  <si>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</si>
  <si>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</si>
  <si>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</si>
  <si>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</si>
  <si>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</si>
  <si>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</si>
  <si>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</si>
  <si>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</si>
  <si>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</si>
  <si>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</si>
  <si>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</si>
  <si>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</si>
  <si>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</si>
  <si>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</si>
  <si>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</si>
  <si>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</si>
  <si>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</si>
  <si>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</si>
  <si>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</si>
  <si>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</si>
  <si>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</si>
  <si>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</si>
  <si>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</si>
  <si>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</si>
  <si>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</si>
  <si>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</si>
  <si>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</si>
  <si>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</si>
  <si>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</si>
  <si>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</si>
  <si>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</si>
  <si>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</si>
  <si>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</si>
  <si>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</si>
  <si>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</si>
  <si>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</si>
  <si>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</si>
  <si>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</si>
  <si>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</si>
  <si>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</si>
  <si>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</si>
  <si>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</si>
  <si>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</si>
  <si>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</si>
  <si>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</si>
  <si>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</si>
  <si>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</si>
  <si>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</si>
  <si>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</si>
  <si>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</si>
  <si>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</si>
  <si>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</si>
  <si>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</si>
  <si>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</si>
  <si>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</si>
  <si>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</si>
  <si>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</si>
  <si>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</si>
  <si>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</si>
  <si>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</si>
  <si>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</si>
  <si>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</si>
  <si>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</si>
  <si>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</si>
  <si>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</si>
  <si>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</si>
  <si>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</si>
  <si>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</si>
  <si>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</si>
  <si>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</si>
  <si>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</si>
  <si>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</si>
  <si>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</si>
  <si>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</si>
  <si>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</si>
  <si>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</si>
  <si>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</si>
  <si>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</si>
  <si>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</si>
  <si>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</si>
  <si>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</si>
  <si>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</si>
  <si>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</si>
  <si>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</si>
  <si>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</si>
  <si>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</si>
  <si>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</si>
  <si>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</si>
  <si>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</si>
  <si>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</si>
  <si>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</si>
  <si>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</si>
  <si>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</si>
  <si>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</si>
  <si>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</si>
  <si>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</si>
  <si>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</si>
  <si>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</si>
  <si>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</si>
  <si>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</si>
  <si>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</si>
  <si>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</si>
  <si>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</si>
  <si>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</si>
  <si>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</si>
  <si>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</si>
  <si>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</si>
  <si>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</si>
  <si>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</si>
  <si>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</si>
  <si>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</si>
  <si>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</si>
  <si>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</si>
  <si>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</si>
  <si>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</si>
  <si>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</si>
  <si>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</si>
  <si>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</si>
  <si>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</si>
  <si>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</si>
  <si>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</si>
  <si>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</si>
  <si>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</si>
  <si>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</si>
  <si>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</si>
  <si>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</si>
  <si>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</si>
  <si>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</si>
  <si>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</si>
  <si>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</si>
  <si>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</si>
  <si>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</si>
  <si>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</si>
  <si>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</si>
  <si>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</si>
  <si>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</si>
  <si>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</si>
  <si>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</si>
  <si>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</si>
  <si>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</si>
  <si>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</si>
  <si>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</si>
  <si>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</si>
  <si>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</si>
  <si>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</si>
  <si>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</si>
  <si>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</si>
  <si>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</si>
  <si>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</si>
  <si>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</si>
  <si>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</si>
  <si>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</si>
  <si>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</si>
  <si>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</si>
  <si>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</si>
  <si>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</si>
  <si>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</si>
  <si>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</si>
  <si>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</si>
  <si>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</si>
  <si>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</si>
  <si>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</si>
  <si>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</si>
  <si>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</si>
  <si>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</si>
  <si>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</si>
  <si>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</si>
  <si>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</si>
  <si>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</si>
  <si>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</si>
  <si>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</si>
  <si>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</si>
  <si>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</si>
  <si>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</si>
  <si>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</si>
  <si>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</si>
  <si>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</si>
  <si>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</si>
  <si>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</si>
  <si>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</si>
  <si>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</si>
  <si>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</si>
  <si>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</si>
  <si>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</si>
  <si>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</si>
  <si>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</si>
  <si>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</si>
  <si>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</si>
  <si>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</si>
  <si>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</si>
  <si>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</si>
  <si>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</si>
  <si>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</si>
  <si>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</si>
  <si>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</si>
  <si>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</si>
  <si>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</si>
  <si>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</si>
  <si>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</si>
  <si>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</si>
  <si>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</si>
  <si>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</si>
  <si>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</si>
  <si>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</si>
  <si>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</si>
  <si>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</si>
  <si>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</si>
  <si>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</si>
  <si>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</si>
  <si>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</si>
  <si>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</si>
  <si>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</si>
  <si>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</si>
  <si>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</si>
  <si>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</si>
  <si>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</si>
  <si>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</si>
  <si>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</si>
  <si>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</si>
  <si>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</si>
  <si>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</si>
  <si>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</si>
  <si>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</si>
  <si>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</si>
  <si>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</si>
  <si>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</si>
  <si>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</si>
  <si>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</si>
  <si>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</si>
  <si>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</si>
  <si>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</si>
  <si>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</si>
  <si>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</si>
  <si>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</si>
  <si>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</si>
  <si>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</si>
  <si>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</si>
  <si>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</si>
  <si>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</si>
  <si>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</si>
  <si>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</si>
  <si>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</si>
  <si>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</si>
  <si>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</si>
  <si>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</si>
  <si>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</si>
  <si>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</si>
  <si>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</si>
  <si>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</si>
  <si>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</si>
  <si>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</si>
  <si>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</si>
  <si>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</si>
  <si>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</si>
  <si>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</si>
  <si>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</si>
  <si>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</si>
  <si>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</si>
  <si>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</si>
  <si>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</si>
  <si>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</si>
  <si>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</si>
  <si>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</si>
  <si>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</si>
  <si>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</si>
  <si>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</si>
  <si>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</si>
  <si>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</si>
  <si>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</si>
  <si>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</si>
  <si>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</si>
  <si>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</si>
  <si>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</si>
  <si>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</si>
  <si>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</si>
  <si>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</si>
  <si>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</si>
  <si>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</si>
  <si>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</si>
  <si>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</si>
  <si>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</si>
  <si>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</si>
  <si>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</si>
  <si>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</si>
  <si>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</si>
  <si>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</si>
  <si>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</si>
  <si>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</si>
  <si>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</si>
  <si>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</si>
  <si>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</si>
  <si>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</si>
  <si>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</si>
  <si>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</si>
  <si>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</si>
  <si>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</si>
  <si>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</si>
  <si>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</si>
  <si>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</si>
  <si>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</si>
  <si>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</si>
  <si>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</si>
  <si>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</si>
  <si>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</si>
  <si>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</si>
  <si>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</si>
  <si>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</si>
  <si>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</si>
  <si>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</si>
  <si>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</si>
  <si>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</si>
  <si>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</si>
  <si>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</si>
  <si>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</si>
  <si>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</si>
  <si>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</si>
  <si>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</si>
  <si>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</si>
  <si>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</si>
  <si>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</si>
  <si>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</si>
  <si>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</si>
  <si>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</si>
  <si>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</si>
  <si>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</si>
  <si>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</si>
  <si>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</si>
  <si>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</si>
  <si>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</si>
  <si>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</si>
  <si>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</si>
  <si>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</si>
  <si>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</si>
  <si>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</si>
  <si>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</si>
  <si>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</si>
  <si>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</si>
  <si>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</si>
  <si>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</si>
  <si>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</si>
  <si>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</si>
  <si>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</si>
  <si>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</si>
  <si>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</si>
  <si>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</si>
  <si>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</si>
  <si>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</si>
  <si>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</si>
  <si>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</si>
  <si>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</si>
  <si>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</si>
  <si>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</si>
  <si>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</si>
  <si>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</si>
  <si>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</si>
  <si>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</si>
  <si>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</si>
  <si>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</si>
  <si>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</si>
  <si>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</si>
  <si>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</si>
  <si>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</si>
  <si>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</si>
  <si>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</si>
  <si>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</si>
  <si>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</si>
  <si>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</si>
  <si>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</si>
  <si>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</si>
  <si>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</si>
  <si>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</si>
  <si>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</si>
  <si>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</si>
  <si>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</si>
  <si>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</si>
  <si>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</si>
  <si>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</si>
  <si>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</si>
  <si>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</si>
  <si>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</si>
  <si>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</si>
  <si>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</si>
  <si>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</si>
  <si>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</si>
  <si>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</si>
  <si>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</si>
  <si>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</si>
  <si>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</si>
  <si>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</si>
  <si>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</si>
  <si>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</si>
  <si>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</si>
  <si>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</si>
  <si>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</si>
  <si>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</si>
  <si>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</si>
  <si>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</si>
  <si>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</si>
  <si>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</si>
  <si>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</si>
  <si>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</si>
  <si>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</si>
  <si>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</si>
  <si>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</si>
  <si>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</si>
  <si>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</si>
  <si>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</si>
  <si>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</si>
  <si>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</si>
  <si>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</si>
  <si>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</si>
  <si>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</si>
  <si>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</si>
  <si>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</si>
  <si>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</si>
  <si>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</si>
  <si>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</si>
  <si>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</si>
  <si>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</si>
  <si>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</si>
  <si>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</si>
  <si>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</si>
  <si>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</si>
  <si>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</si>
  <si>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</si>
  <si>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</si>
  <si>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</si>
  <si>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</si>
  <si>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</si>
  <si>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</si>
  <si>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</si>
  <si>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</si>
  <si>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</si>
  <si>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</si>
  <si>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</si>
  <si>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</si>
  <si>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</si>
  <si>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</si>
  <si>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</si>
  <si>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</si>
  <si>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</si>
  <si>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</si>
  <si>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</si>
  <si>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</si>
  <si>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</si>
  <si>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</si>
  <si>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</si>
  <si>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</si>
  <si>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</si>
  <si>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</si>
  <si>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</si>
  <si>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</si>
  <si>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</si>
  <si>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</si>
  <si>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</si>
  <si>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</si>
  <si>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</si>
  <si>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</si>
  <si>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</si>
  <si>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</si>
  <si>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</si>
  <si>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</si>
  <si>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</si>
  <si>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</si>
  <si>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</si>
  <si>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</si>
  <si>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</si>
  <si>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</si>
  <si>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</si>
  <si>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</si>
  <si>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</si>
  <si>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</si>
  <si>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</si>
  <si>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</si>
  <si>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</si>
  <si>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</si>
  <si>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</si>
  <si>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</si>
  <si>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</si>
  <si>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</si>
  <si>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</si>
  <si>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</si>
  <si>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</si>
  <si>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</si>
  <si>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</si>
  <si>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</si>
  <si>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</si>
  <si>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</si>
  <si>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</si>
  <si>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</si>
  <si>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</si>
  <si>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</si>
  <si>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</si>
  <si>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</si>
  <si>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</si>
  <si>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</si>
  <si>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</si>
  <si>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</si>
  <si>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</si>
  <si>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</si>
  <si>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</si>
  <si>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</si>
  <si>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</si>
  <si>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</si>
  <si>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</si>
  <si>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</si>
  <si>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</si>
  <si>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</si>
  <si>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</si>
  <si>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</si>
  <si>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</si>
  <si>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</si>
  <si>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</si>
  <si>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</si>
  <si>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</si>
  <si>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</si>
  <si>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</si>
  <si>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</si>
  <si>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</si>
  <si>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</si>
  <si>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</si>
  <si>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</si>
  <si>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</si>
  <si>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</si>
  <si>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</si>
  <si>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</si>
  <si>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</si>
  <si>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</si>
  <si>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</si>
  <si>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</si>
  <si>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</si>
  <si>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</si>
  <si>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</si>
  <si>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</si>
  <si>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</si>
  <si>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</si>
  <si>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</si>
  <si>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</si>
  <si>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</si>
  <si>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</si>
  <si>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</si>
  <si>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</si>
  <si>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</si>
  <si>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</si>
  <si>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</si>
  <si>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</si>
  <si>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</si>
  <si>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</si>
  <si>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</si>
  <si>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</si>
  <si>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</si>
  <si>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</si>
  <si>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</si>
  <si>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</si>
  <si>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</si>
  <si>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</si>
  <si>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</si>
  <si>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</si>
  <si>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</si>
  <si>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</si>
  <si>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</si>
  <si>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</si>
  <si>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</si>
  <si>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</si>
  <si>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</si>
  <si>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</si>
  <si>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</si>
  <si>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</si>
  <si>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</si>
  <si>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</si>
  <si>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</si>
  <si>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</si>
  <si>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</si>
  <si>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</si>
  <si>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</si>
  <si>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</si>
  <si>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</si>
  <si>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</si>
  <si>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</si>
  <si>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</si>
  <si>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</si>
  <si>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</si>
  <si>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</si>
  <si>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</si>
  <si>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</si>
  <si>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</si>
  <si>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</si>
  <si>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</si>
  <si>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</si>
  <si>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</si>
  <si>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</si>
  <si>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</si>
  <si>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</si>
  <si>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</si>
  <si>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</si>
  <si>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</si>
  <si>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</si>
  <si>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</si>
  <si>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</si>
  <si>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</si>
  <si>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</si>
  <si>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</si>
  <si>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</si>
  <si>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</si>
  <si>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</si>
  <si>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</si>
  <si>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</si>
  <si>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</si>
  <si>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</si>
  <si>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</si>
  <si>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</si>
  <si>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</si>
  <si>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</si>
  <si>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</si>
  <si>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</si>
  <si>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</si>
  <si>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</si>
  <si>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</si>
  <si>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</si>
  <si>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</si>
  <si>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</si>
  <si>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</si>
  <si>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</si>
  <si>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</si>
  <si>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</si>
  <si>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</si>
  <si>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</si>
  <si>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</si>
  <si>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</si>
  <si>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</si>
  <si>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</si>
  <si>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</si>
  <si>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</si>
  <si>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</si>
  <si>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</si>
  <si>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</si>
  <si>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</si>
  <si>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</si>
  <si>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</si>
  <si>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</si>
  <si>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</si>
  <si>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</si>
  <si>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</si>
  <si>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</si>
  <si>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</si>
  <si>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</si>
  <si>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</si>
  <si>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</si>
  <si>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</si>
  <si>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</si>
  <si>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</si>
  <si>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</si>
  <si>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</si>
  <si>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</si>
  <si>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</si>
  <si>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</si>
  <si>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</si>
  <si>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</si>
  <si>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</si>
  <si>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</si>
  <si>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</si>
  <si>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</si>
  <si>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</si>
  <si>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</si>
  <si>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</si>
  <si>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</si>
  <si>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</si>
  <si>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</si>
  <si>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</si>
  <si>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</si>
  <si>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</si>
  <si>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</si>
  <si>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</si>
  <si>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</si>
  <si>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</si>
  <si>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</si>
  <si>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</si>
  <si>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</si>
  <si>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</si>
  <si>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</si>
  <si>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</si>
  <si>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</si>
  <si>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</si>
  <si>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</si>
  <si>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</si>
  <si>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</si>
  <si>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</si>
  <si>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</si>
  <si>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</si>
  <si>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</si>
  <si>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</si>
  <si>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</si>
  <si>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</si>
  <si>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</si>
  <si>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</si>
  <si>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</si>
  <si>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</si>
  <si>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</si>
  <si>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</si>
  <si>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</si>
  <si>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</si>
  <si>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</si>
  <si>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</si>
  <si>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</si>
  <si>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</si>
  <si>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</si>
  <si>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</si>
  <si>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</si>
  <si>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</si>
  <si>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</si>
  <si>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</si>
  <si>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</si>
  <si>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</si>
  <si>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</si>
  <si>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</si>
  <si>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</si>
  <si>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</si>
  <si>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</si>
  <si>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</si>
  <si>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</si>
  <si>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</si>
  <si>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</si>
  <si>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</si>
  <si>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</si>
  <si>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</si>
  <si>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</si>
  <si>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</si>
  <si>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</si>
  <si>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</si>
  <si>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</si>
  <si>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</si>
  <si>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</si>
  <si>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</si>
  <si>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</si>
  <si>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</si>
  <si>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</si>
  <si>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</si>
  <si>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</si>
  <si>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</si>
  <si>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</si>
  <si>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</si>
  <si>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</si>
  <si>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</si>
  <si>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</si>
  <si>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</si>
  <si>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</si>
  <si>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</si>
  <si>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</si>
  <si>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</si>
  <si>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</si>
  <si>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</si>
  <si>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</si>
  <si>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</si>
  <si>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</si>
  <si>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</si>
  <si>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</si>
  <si>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</si>
  <si>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</si>
  <si>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</si>
  <si>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</si>
  <si>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</si>
  <si>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</si>
  <si>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</si>
  <si>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</si>
  <si>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</si>
  <si>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</si>
  <si>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</si>
  <si>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</si>
  <si>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</si>
  <si>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</si>
  <si>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</si>
  <si>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</si>
  <si>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</si>
  <si>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</si>
  <si>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</si>
  <si>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</si>
  <si>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</si>
  <si>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</si>
  <si>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</si>
  <si>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</si>
  <si>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</si>
  <si>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</si>
  <si>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</si>
  <si>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</si>
  <si>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</si>
  <si>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</si>
  <si>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</si>
  <si>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</si>
  <si>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</si>
  <si>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</si>
  <si>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</si>
  <si>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</si>
  <si>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</si>
  <si>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</si>
  <si>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</si>
  <si>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</si>
  <si>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</si>
  <si>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</si>
  <si>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</si>
  <si>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</si>
  <si>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</si>
  <si>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</si>
  <si>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</si>
  <si>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</si>
  <si>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</si>
  <si>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</si>
  <si>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</si>
  <si>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</si>
  <si>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</si>
  <si>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</si>
  <si>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</si>
  <si>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</si>
  <si>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</si>
  <si>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</si>
  <si>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</si>
  <si>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</si>
  <si>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</si>
  <si>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</si>
  <si>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</si>
  <si>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</si>
  <si>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</si>
  <si>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</si>
  <si>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</si>
  <si>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</si>
  <si>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</si>
  <si>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</si>
  <si>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</si>
  <si>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</si>
  <si>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</si>
  <si>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</si>
  <si>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</si>
  <si>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</si>
  <si>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</si>
  <si>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</si>
  <si>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</si>
  <si>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</si>
  <si>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</si>
  <si>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</si>
  <si>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</si>
  <si>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</si>
  <si>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</si>
  <si>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</si>
  <si>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</si>
  <si>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</si>
  <si>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</si>
  <si>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</si>
  <si>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</si>
  <si>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</si>
  <si>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</si>
  <si>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</si>
  <si>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</si>
  <si>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</si>
  <si>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</si>
  <si>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</si>
  <si>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</si>
  <si>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</si>
  <si>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</si>
  <si>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</si>
  <si>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</si>
  <si>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</si>
  <si>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</si>
  <si>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</si>
  <si>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</si>
  <si>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</si>
  <si>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</si>
  <si>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</si>
  <si>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</si>
  <si>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</si>
  <si>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</si>
  <si>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</si>
  <si>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</si>
  <si>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</si>
  <si>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</si>
  <si>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</si>
  <si>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</si>
  <si>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</si>
  <si>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</si>
  <si>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</si>
  <si>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</si>
  <si>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</si>
  <si>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</si>
  <si>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</si>
  <si>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</si>
  <si>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</si>
  <si>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</si>
  <si>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</si>
  <si>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</si>
  <si>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</si>
  <si>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</si>
  <si>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</si>
  <si>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</si>
  <si>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</si>
  <si>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</si>
  <si>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</si>
  <si>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</si>
  <si>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</si>
  <si>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</si>
  <si>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</si>
  <si>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</si>
  <si>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</si>
  <si>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</si>
  <si>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</si>
  <si>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</si>
  <si>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</si>
  <si>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</si>
  <si>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</si>
  <si>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</si>
  <si>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</si>
  <si>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</si>
  <si>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</si>
  <si>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</si>
  <si>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</si>
  <si>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</si>
  <si>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</si>
  <si>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</si>
  <si>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</si>
  <si>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</si>
  <si>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</si>
  <si>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</si>
  <si>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</si>
  <si>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</si>
  <si>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</si>
  <si>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</si>
  <si>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</si>
  <si>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</si>
  <si>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</si>
  <si>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</si>
  <si>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</si>
  <si>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</si>
  <si>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</si>
  <si>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</si>
  <si>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</si>
  <si>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</si>
  <si>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</si>
  <si>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</si>
  <si>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</si>
  <si>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</si>
  <si>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</si>
  <si>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</si>
  <si>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</si>
  <si>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</si>
  <si>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</si>
  <si>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</si>
  <si>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</si>
  <si>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</si>
  <si>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</si>
  <si>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</si>
  <si>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</si>
  <si>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</si>
  <si>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</si>
  <si>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</si>
  <si>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</si>
  <si>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</si>
  <si>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</si>
  <si>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</si>
  <si>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</si>
  <si>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</si>
  <si>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</si>
  <si>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</si>
  <si>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</si>
  <si>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</si>
  <si>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</si>
  <si>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</si>
  <si>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</si>
  <si>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</si>
  <si>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</si>
  <si>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</si>
  <si>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</si>
  <si>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</si>
  <si>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</si>
  <si>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</si>
  <si>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</si>
  <si>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</si>
  <si>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</si>
  <si>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</si>
  <si>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</si>
  <si>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</si>
  <si>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</si>
  <si>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</si>
  <si>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</si>
  <si>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</si>
  <si>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</si>
  <si>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</si>
  <si>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</si>
  <si>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</si>
  <si>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</si>
  <si>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</si>
  <si>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</si>
  <si>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</si>
  <si>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</si>
  <si>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</si>
  <si>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</si>
  <si>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</si>
  <si>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</si>
  <si>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</si>
  <si>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</si>
  <si>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</si>
  <si>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</si>
  <si>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</si>
  <si>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</si>
  <si>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</si>
  <si>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</si>
  <si>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</si>
  <si>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</si>
  <si>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</si>
  <si>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</si>
  <si>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</si>
  <si>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</si>
  <si>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</si>
  <si>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</si>
  <si>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</si>
  <si>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</si>
  <si>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</si>
  <si>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</si>
  <si>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</si>
  <si>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</si>
  <si>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</si>
  <si>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</si>
  <si>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</si>
  <si>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</si>
  <si>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</si>
  <si>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</si>
  <si>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</si>
  <si>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</si>
  <si>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</si>
  <si>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</si>
  <si>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</si>
  <si>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</si>
  <si>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</si>
  <si>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</si>
  <si>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</si>
  <si>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</si>
  <si>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</si>
  <si>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</si>
  <si>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</si>
  <si>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</si>
  <si>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</si>
  <si>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</si>
  <si>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</si>
  <si>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</si>
  <si>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</si>
  <si>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</si>
  <si>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</si>
  <si>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</si>
  <si>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</si>
  <si>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</si>
  <si>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</si>
  <si>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</si>
  <si>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</si>
  <si>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</si>
  <si>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</si>
  <si>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</si>
  <si>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</si>
  <si>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</si>
  <si>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</si>
  <si>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</si>
  <si>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</si>
  <si>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</si>
  <si>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</si>
  <si>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</si>
  <si>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</si>
  <si>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</si>
  <si>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</si>
  <si>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</si>
  <si>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</si>
  <si>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</si>
  <si>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</si>
  <si>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</si>
  <si>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</si>
  <si>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</si>
  <si>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</si>
  <si>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</si>
  <si>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</si>
  <si>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</si>
  <si>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</si>
  <si>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</si>
  <si>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</si>
  <si>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</si>
  <si>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</si>
  <si>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</si>
  <si>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</si>
  <si>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</si>
  <si>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</si>
  <si>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</si>
  <si>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</si>
  <si>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</si>
  <si>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</si>
  <si>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</si>
  <si>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</si>
  <si>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</si>
  <si>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</si>
  <si>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</si>
  <si>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</si>
  <si>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</si>
  <si>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</si>
  <si>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</si>
  <si>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</si>
  <si>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</si>
  <si>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</si>
  <si>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</si>
  <si>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</si>
  <si>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</si>
  <si>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</si>
  <si>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</si>
  <si>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</si>
  <si>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</si>
  <si>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</si>
  <si>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</si>
  <si>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</si>
  <si>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</si>
  <si>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</si>
  <si>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</si>
  <si>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</si>
  <si>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</si>
  <si>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</si>
  <si>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</si>
  <si>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</si>
  <si>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</si>
  <si>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</si>
  <si>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</si>
  <si>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</si>
  <si>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</si>
  <si>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</si>
  <si>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</si>
  <si>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</si>
  <si>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</si>
  <si>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</si>
  <si>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</si>
  <si>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</si>
  <si>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</si>
  <si>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</si>
  <si>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</si>
  <si>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</si>
  <si>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</si>
  <si>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</si>
  <si>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</si>
  <si>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</si>
  <si>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</si>
  <si>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</si>
  <si>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</si>
  <si>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</si>
  <si>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</si>
  <si>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</si>
  <si>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</si>
  <si>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</si>
  <si>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</si>
  <si>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</si>
  <si>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</si>
  <si>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</si>
  <si>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</si>
  <si>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</si>
  <si>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</si>
  <si>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</si>
  <si>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</si>
  <si>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</si>
  <si>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</si>
  <si>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</si>
  <si>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</si>
  <si>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</si>
  <si>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</si>
  <si>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</si>
  <si>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</si>
  <si>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</si>
  <si>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</si>
  <si>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</si>
  <si>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</si>
  <si>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</si>
  <si>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</si>
  <si>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</si>
  <si>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</si>
  <si>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</si>
  <si>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</si>
  <si>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</si>
  <si>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</si>
  <si>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</si>
  <si>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</si>
  <si>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</si>
  <si>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</si>
  <si>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</si>
  <si>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</si>
  <si>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</si>
  <si>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</si>
  <si>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</si>
  <si>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</si>
  <si>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</si>
  <si>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</si>
  <si>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</si>
  <si>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</si>
  <si>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</si>
  <si>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</si>
  <si>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</si>
  <si>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</si>
  <si>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</si>
  <si>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</si>
  <si>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</si>
  <si>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</si>
  <si>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</si>
  <si>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</si>
  <si>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</si>
  <si>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</si>
  <si>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</si>
  <si>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</si>
  <si>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</si>
  <si>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</si>
  <si>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</si>
  <si>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</si>
  <si>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</si>
  <si>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</si>
  <si>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</si>
  <si>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</si>
  <si>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</si>
  <si>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</si>
  <si>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</si>
  <si>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</si>
  <si>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</si>
  <si>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</si>
  <si>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</si>
  <si>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</si>
  <si>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</si>
  <si>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</si>
  <si>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</si>
  <si>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</si>
  <si>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</si>
  <si>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</si>
  <si>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</si>
  <si>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</si>
  <si>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</si>
  <si>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</si>
  <si>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</si>
  <si>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</si>
  <si>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</si>
  <si>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</si>
  <si>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</si>
  <si>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</si>
  <si>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</si>
  <si>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</si>
  <si>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</si>
  <si>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</si>
  <si>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</si>
  <si>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</si>
  <si>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</si>
  <si>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</si>
  <si>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</si>
  <si>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</si>
  <si>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</si>
  <si>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</si>
  <si>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</si>
  <si>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</si>
  <si>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</si>
  <si>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</si>
  <si>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</si>
  <si>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</si>
  <si>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</si>
  <si>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</si>
  <si>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</si>
  <si>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</si>
  <si>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</si>
  <si>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</si>
  <si>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</si>
  <si>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</si>
  <si>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</si>
  <si>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</si>
  <si>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</si>
  <si>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</si>
  <si>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</si>
  <si>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</si>
  <si>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</si>
  <si>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</si>
  <si>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</si>
  <si>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</si>
  <si>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</si>
  <si>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</si>
  <si>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</si>
  <si>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</si>
  <si>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</si>
  <si>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</si>
  <si>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</si>
  <si>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</si>
  <si>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</si>
  <si>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</si>
  <si>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</si>
  <si>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</si>
  <si>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</si>
  <si>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</si>
  <si>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</si>
  <si>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</si>
  <si>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</si>
  <si>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</si>
  <si>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</si>
  <si>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</si>
  <si>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</si>
  <si>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</si>
  <si>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</si>
  <si>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</si>
  <si>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</si>
  <si>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</si>
  <si>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</si>
  <si>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</si>
  <si>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</si>
  <si>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</si>
  <si>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</si>
  <si>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</si>
  <si>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</si>
  <si>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</si>
  <si>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</si>
  <si>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</si>
  <si>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</si>
  <si>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</si>
  <si>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</si>
  <si>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</si>
  <si>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</si>
  <si>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</si>
  <si>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</si>
  <si>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</si>
  <si>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</si>
  <si>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</si>
  <si>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</si>
  <si>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</si>
  <si>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</si>
  <si>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</si>
  <si>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</si>
  <si>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</si>
  <si>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</si>
  <si>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</si>
  <si>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</si>
  <si>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</si>
  <si>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</si>
  <si>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</si>
  <si>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</si>
  <si>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</si>
  <si>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</si>
  <si>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</si>
  <si>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</si>
  <si>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</si>
  <si>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</si>
  <si>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</si>
  <si>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</si>
  <si>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</si>
  <si>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</si>
  <si>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</si>
  <si>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</si>
  <si>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</si>
  <si>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</si>
  <si>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</si>
  <si>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</si>
  <si>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</si>
  <si>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</si>
  <si>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</si>
  <si>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</si>
  <si>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</si>
  <si>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</si>
  <si>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</si>
  <si>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</si>
  <si>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</si>
  <si>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</si>
  <si>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</si>
  <si>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</si>
  <si>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</si>
  <si>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</si>
  <si>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</si>
  <si>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</si>
  <si>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</si>
  <si>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</si>
  <si>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</si>
  <si>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</si>
  <si>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</si>
  <si>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</si>
  <si>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</si>
  <si>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</si>
  <si>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</si>
  <si>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</si>
  <si>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</si>
  <si>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</si>
  <si>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</si>
  <si>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</si>
  <si>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</si>
  <si>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</si>
  <si>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</si>
  <si>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</si>
  <si>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</si>
  <si>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</si>
  <si>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</si>
  <si>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</si>
  <si>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</si>
  <si>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</si>
  <si>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</si>
  <si>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</si>
  <si>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</si>
  <si>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</si>
  <si>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</si>
  <si>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</si>
  <si>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</si>
  <si>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</si>
  <si>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</si>
  <si>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</si>
  <si>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</si>
  <si>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</si>
  <si>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</si>
  <si>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</si>
  <si>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</si>
  <si>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</si>
  <si>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</si>
  <si>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</si>
  <si>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</si>
  <si>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</si>
  <si>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</si>
  <si>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</si>
  <si>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</si>
  <si>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</si>
  <si>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</si>
  <si>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</si>
  <si>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</si>
  <si>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</si>
  <si>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</si>
  <si>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</si>
  <si>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</si>
  <si>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</si>
  <si>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</si>
  <si>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</si>
  <si>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</si>
  <si>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</si>
  <si>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</si>
  <si>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</si>
  <si>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</si>
  <si>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</si>
  <si>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</si>
  <si>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</si>
  <si>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</si>
  <si>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</si>
  <si>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</si>
  <si>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</si>
  <si>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</si>
  <si>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</si>
  <si>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</si>
  <si>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</si>
  <si>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</si>
  <si>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</si>
  <si>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</si>
  <si>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</si>
  <si>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</si>
  <si>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</si>
  <si>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</si>
  <si>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</si>
  <si>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</si>
  <si>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</si>
  <si>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</si>
  <si>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</si>
  <si>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</si>
  <si>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</si>
  <si>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</si>
  <si>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</si>
  <si>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</si>
  <si>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</si>
  <si>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</si>
  <si>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</si>
  <si>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</si>
  <si>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</si>
  <si>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</si>
  <si>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</si>
  <si>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</si>
  <si>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</si>
  <si>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</si>
  <si>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</si>
  <si>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</si>
  <si>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</si>
  <si>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</si>
  <si>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</si>
  <si>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</si>
  <si>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</si>
  <si>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</si>
  <si>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</si>
  <si>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</si>
  <si>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</si>
  <si>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</si>
  <si>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</si>
  <si>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</si>
  <si>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</si>
  <si>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</si>
  <si>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</si>
  <si>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</si>
  <si>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</si>
  <si>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</si>
  <si>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</si>
  <si>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</si>
  <si>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</si>
  <si>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</si>
  <si>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</si>
  <si>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</si>
  <si>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</si>
  <si>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</si>
  <si>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</si>
  <si>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</si>
  <si>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</si>
  <si>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</si>
  <si>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</si>
  <si>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</si>
  <si>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</si>
  <si>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</si>
  <si>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</si>
  <si>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</si>
  <si>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</si>
  <si>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</si>
  <si>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</si>
  <si>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</si>
  <si>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</si>
  <si>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</si>
  <si>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</si>
  <si>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</si>
  <si>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</si>
  <si>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</si>
  <si>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</si>
  <si>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</si>
  <si>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</si>
  <si>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</si>
  <si>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</si>
  <si>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</si>
  <si>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</si>
  <si>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</si>
  <si>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</si>
  <si>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</si>
  <si>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</si>
  <si>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</si>
  <si>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</si>
  <si>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</si>
  <si>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</si>
  <si>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</si>
  <si>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</si>
  <si>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</si>
  <si>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</si>
  <si>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</si>
  <si>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</si>
  <si>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</si>
  <si>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</si>
  <si>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</si>
  <si>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</si>
  <si>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</si>
  <si>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</si>
  <si>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</si>
  <si>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</si>
  <si>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</si>
  <si>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</si>
  <si>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</si>
  <si>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</si>
  <si>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</si>
  <si>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</si>
  <si>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</si>
  <si>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</si>
  <si>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</si>
  <si>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</si>
  <si>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</si>
  <si>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</si>
  <si>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</si>
  <si>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</si>
  <si>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</si>
  <si>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</si>
  <si>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</si>
  <si>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</si>
  <si>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</si>
  <si>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</si>
  <si>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</si>
  <si>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</si>
  <si>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</si>
  <si>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</si>
  <si>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</si>
  <si>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</si>
  <si>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</si>
  <si>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</si>
  <si>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</si>
  <si>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</si>
  <si>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</si>
  <si>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</si>
  <si>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</si>
  <si>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</si>
  <si>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</si>
  <si>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</si>
  <si>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</si>
  <si>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</si>
  <si>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</si>
  <si>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</si>
  <si>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</si>
  <si>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</si>
  <si>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</si>
  <si>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</si>
  <si>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</si>
  <si>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</si>
  <si>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</si>
  <si>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</si>
  <si>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</si>
  <si>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</si>
  <si>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</si>
  <si>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</si>
  <si>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</si>
  <si>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</si>
  <si>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</si>
  <si>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</si>
  <si>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</si>
  <si>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</si>
  <si>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</si>
  <si>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</si>
  <si>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</si>
  <si>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</si>
  <si>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</si>
  <si>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</si>
  <si>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</si>
  <si>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</si>
  <si>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</si>
  <si>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</si>
  <si>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</si>
  <si>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</si>
  <si>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</si>
  <si>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</si>
  <si>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</si>
  <si>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</si>
  <si>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</si>
  <si>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</si>
  <si>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</si>
  <si>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</si>
  <si>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</si>
  <si>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</si>
  <si>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</si>
  <si>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</si>
  <si>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</si>
  <si>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</si>
  <si>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</si>
  <si>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</si>
  <si>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</si>
  <si>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</si>
  <si>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</si>
  <si>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</si>
  <si>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</si>
  <si>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</si>
  <si>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</si>
  <si>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</si>
  <si>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</si>
  <si>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</si>
  <si>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</si>
  <si>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</si>
  <si>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</si>
  <si>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</si>
  <si>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</si>
  <si>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</si>
  <si>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</si>
  <si>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</si>
  <si>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</si>
  <si>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</si>
  <si>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</si>
  <si>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</si>
  <si>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</si>
  <si>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</si>
  <si>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</si>
  <si>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</si>
  <si>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</si>
  <si>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</si>
  <si>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</si>
  <si>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</si>
  <si>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</si>
  <si>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</si>
  <si>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</si>
  <si>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</si>
  <si>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</si>
  <si>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</si>
  <si>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</si>
  <si>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</si>
  <si>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</si>
  <si>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</si>
  <si>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</si>
  <si>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</si>
  <si>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</si>
  <si>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</si>
  <si>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</si>
  <si>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</si>
  <si>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</si>
  <si>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</si>
  <si>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</si>
  <si>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</si>
  <si>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</si>
  <si>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</si>
  <si>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</si>
  <si>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</si>
  <si>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</si>
  <si>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</si>
  <si>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</si>
  <si>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</si>
  <si>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</si>
  <si>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</si>
  <si>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</si>
  <si>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</si>
  <si>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</si>
  <si>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</si>
  <si>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</si>
  <si>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</si>
  <si>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</si>
  <si>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</si>
  <si>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</si>
  <si>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</si>
  <si>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</si>
  <si>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</si>
  <si>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</si>
  <si>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</si>
  <si>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</si>
  <si>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</si>
  <si>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</si>
  <si>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</si>
  <si>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</si>
  <si>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</si>
  <si>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</si>
  <si>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</si>
  <si>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</si>
  <si>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</si>
  <si>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</si>
  <si>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</si>
  <si>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</si>
  <si>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</si>
  <si>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</si>
  <si>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</si>
  <si>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</si>
  <si>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</si>
  <si>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</si>
  <si>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</si>
  <si>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</si>
  <si>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</si>
  <si>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</si>
  <si>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</si>
  <si>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</si>
  <si>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</si>
  <si>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</si>
  <si>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</si>
  <si>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</si>
  <si>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</si>
  <si>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</si>
  <si>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</si>
  <si>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</si>
  <si>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</si>
  <si>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</si>
  <si>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</si>
  <si>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</si>
  <si>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</si>
  <si>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</si>
  <si>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</si>
  <si>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</si>
  <si>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</si>
  <si>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</si>
  <si>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</si>
  <si>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</si>
  <si>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</si>
  <si>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</si>
  <si>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</si>
  <si>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</si>
  <si>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</si>
  <si>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</si>
  <si>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</si>
  <si>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</si>
  <si>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</si>
  <si>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</si>
  <si>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</si>
  <si>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</si>
  <si>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</si>
  <si>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</si>
  <si>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</si>
  <si>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</si>
  <si>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</si>
  <si>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</si>
  <si>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</si>
  <si>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</si>
  <si>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</si>
  <si>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</si>
  <si>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</si>
  <si>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</si>
  <si>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</si>
  <si>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</si>
  <si>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</si>
  <si>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</si>
  <si>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</si>
  <si>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</si>
  <si>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</si>
  <si>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</si>
  <si>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</si>
  <si>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</si>
  <si>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</si>
  <si>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</si>
  <si>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</si>
  <si>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</si>
  <si>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</si>
  <si>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</si>
  <si>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</si>
  <si>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</si>
  <si>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</si>
  <si>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</si>
  <si>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</si>
  <si>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</si>
  <si>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</si>
  <si>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</si>
  <si>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</si>
  <si>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</si>
  <si>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</si>
  <si>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</si>
  <si>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</si>
  <si>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</si>
  <si>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</si>
  <si>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</si>
  <si>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</si>
  <si>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</si>
  <si>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</si>
  <si>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</si>
  <si>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</si>
  <si>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</si>
  <si>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</si>
  <si>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</si>
  <si>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</si>
  <si>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</si>
  <si>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</si>
  <si>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</si>
  <si>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</si>
  <si>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</si>
  <si>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</si>
  <si>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</si>
  <si>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</si>
  <si>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</si>
  <si>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</si>
  <si>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</si>
  <si>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</si>
  <si>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</si>
  <si>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</si>
  <si>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</si>
  <si>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</si>
  <si>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</si>
  <si>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</si>
  <si>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</si>
  <si>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</si>
  <si>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</si>
  <si>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</si>
  <si>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</si>
  <si>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</si>
  <si>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</si>
  <si>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</si>
  <si>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</si>
  <si>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</si>
  <si>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</si>
  <si>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</si>
  <si>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</si>
  <si>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</si>
  <si>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</si>
  <si>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</si>
  <si>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</si>
  <si>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</si>
  <si>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</si>
  <si>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</si>
  <si>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</si>
  <si>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</si>
  <si>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</si>
  <si>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</si>
  <si>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</si>
  <si>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</si>
  <si>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</si>
  <si>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</si>
  <si>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</si>
  <si>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</si>
  <si>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</si>
  <si>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</si>
  <si>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</si>
  <si>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</si>
  <si>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</si>
  <si>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</si>
  <si>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</si>
  <si>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</si>
  <si>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</si>
  <si>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</si>
  <si>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</si>
  <si>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</si>
  <si>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</si>
  <si>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</si>
  <si>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</si>
  <si>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</si>
  <si>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</si>
  <si>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</si>
  <si>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</si>
  <si>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</si>
  <si>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</si>
  <si>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</si>
  <si>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</si>
  <si>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</si>
  <si>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</si>
  <si>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</si>
  <si>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</si>
  <si>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</si>
  <si>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</si>
  <si>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</si>
  <si>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</si>
  <si>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</si>
  <si>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</si>
  <si>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</si>
  <si>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</si>
  <si>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</si>
  <si>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</si>
  <si>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</si>
  <si>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</si>
  <si>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</si>
  <si>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</si>
  <si>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</si>
  <si>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</si>
  <si>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</si>
  <si>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</si>
  <si>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</si>
  <si>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</si>
  <si>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</si>
  <si>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</si>
  <si>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</si>
  <si>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</si>
  <si>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</si>
  <si>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</si>
  <si>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</si>
  <si>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</si>
  <si>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</si>
  <si>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</si>
  <si>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</si>
  <si>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</si>
  <si>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</si>
  <si>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</si>
  <si>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</si>
  <si>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</si>
  <si>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</si>
  <si>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</si>
  <si>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</si>
  <si>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</si>
  <si>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</si>
  <si>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</si>
  <si>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</si>
  <si>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</si>
  <si>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</si>
  <si>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</si>
  <si>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</si>
  <si>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</si>
  <si>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</si>
  <si>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</si>
  <si>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</si>
  <si>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</si>
  <si>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</si>
  <si>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</si>
  <si>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</si>
  <si>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</si>
  <si>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</si>
  <si>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</si>
  <si>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</si>
  <si>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</si>
  <si>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</si>
  <si>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</si>
  <si>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</si>
  <si>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</si>
  <si>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</si>
  <si>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</si>
  <si>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</si>
  <si>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</si>
  <si>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</si>
  <si>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</si>
  <si>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</si>
  <si>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</si>
  <si>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</si>
  <si>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</si>
  <si>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</si>
  <si>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</si>
  <si>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</si>
  <si>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</si>
  <si>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</si>
  <si>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</si>
  <si>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</si>
  <si>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</si>
  <si>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</si>
  <si>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</si>
  <si>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</si>
  <si>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</si>
  <si>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</si>
  <si>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</si>
  <si>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</si>
  <si>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</si>
  <si>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</si>
  <si>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</si>
  <si>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</si>
  <si>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</si>
  <si>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</si>
  <si>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</si>
  <si>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</si>
  <si>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</si>
  <si>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</si>
  <si>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</si>
  <si>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</si>
  <si>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</si>
  <si>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</si>
  <si>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</si>
  <si>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</si>
  <si>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</si>
  <si>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</si>
  <si>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</si>
  <si>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</si>
  <si>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</si>
  <si>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</si>
  <si>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</si>
  <si>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</si>
  <si>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</si>
  <si>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</si>
  <si>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</si>
  <si>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</si>
  <si>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</si>
  <si>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</si>
  <si>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</si>
  <si>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</si>
  <si>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</si>
  <si>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</si>
  <si>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</si>
  <si>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</si>
  <si>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</si>
  <si>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</si>
  <si>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</si>
  <si>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</si>
  <si>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</si>
  <si>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</si>
  <si>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</si>
  <si>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</si>
  <si>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</si>
  <si>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</si>
  <si>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</si>
  <si>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</si>
  <si>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</si>
  <si>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</si>
  <si>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</si>
  <si>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</si>
  <si>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</si>
  <si>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</si>
  <si>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</si>
  <si>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</si>
  <si>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</si>
  <si>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</si>
  <si>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</si>
  <si>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</si>
  <si>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</si>
  <si>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</si>
  <si>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</si>
  <si>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</si>
  <si>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</si>
  <si>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</si>
  <si>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</si>
  <si>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</si>
  <si>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</si>
  <si>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</si>
  <si>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</si>
  <si>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</si>
  <si>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</si>
  <si>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</si>
  <si>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</si>
  <si>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</si>
  <si>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</si>
  <si>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</si>
  <si>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</si>
  <si>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</si>
  <si>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</si>
  <si>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</si>
  <si>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</si>
  <si>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</si>
  <si>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</si>
  <si>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</si>
  <si>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</si>
  <si>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</si>
  <si>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</si>
  <si>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</si>
  <si>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</si>
  <si>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</si>
  <si>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</si>
  <si>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</si>
  <si>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</si>
  <si>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</si>
  <si>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</si>
  <si>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</si>
  <si>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</si>
  <si>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</si>
  <si>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</si>
  <si>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</si>
  <si>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</si>
  <si>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</si>
  <si>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</si>
  <si>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</si>
  <si>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</si>
  <si>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</si>
  <si>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</si>
  <si>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</si>
  <si>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</si>
  <si>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</si>
  <si>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</si>
  <si>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</si>
  <si>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</si>
  <si>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</si>
  <si>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</si>
  <si>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</si>
  <si>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</si>
  <si>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</si>
  <si>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</si>
  <si>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</si>
  <si>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</si>
  <si>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</si>
  <si>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</si>
  <si>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</si>
  <si>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</si>
  <si>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</si>
  <si>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</si>
  <si>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</si>
  <si>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</si>
  <si>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</si>
  <si>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</si>
  <si>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</si>
  <si>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</si>
  <si>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</si>
  <si>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</si>
  <si>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</si>
  <si>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</si>
  <si>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</si>
  <si>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</si>
  <si>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</si>
  <si>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</si>
  <si>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</si>
  <si>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</si>
  <si>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</si>
  <si>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</si>
  <si>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</si>
  <si>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</si>
  <si>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</si>
  <si>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</si>
  <si>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</si>
  <si>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</si>
  <si>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</si>
  <si>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</si>
  <si>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</si>
  <si>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</si>
  <si>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</si>
  <si>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</si>
  <si>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</si>
  <si>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</si>
  <si>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</si>
  <si>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</si>
  <si>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</si>
  <si>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</si>
  <si>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</si>
  <si>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</si>
  <si>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</si>
  <si>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</si>
  <si>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</si>
  <si>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</si>
  <si>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</si>
  <si>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</si>
  <si>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</si>
  <si>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</si>
  <si>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</si>
  <si>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</si>
  <si>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</si>
  <si>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</si>
  <si>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</si>
  <si>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</si>
  <si>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</si>
  <si>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</si>
  <si>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</si>
  <si>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</si>
  <si>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</si>
  <si>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</si>
  <si>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</si>
  <si>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</si>
  <si>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</si>
  <si>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</si>
  <si>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</si>
  <si>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</si>
  <si>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</si>
  <si>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</si>
  <si>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</si>
  <si>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</si>
  <si>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</si>
  <si>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</si>
  <si>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</si>
  <si>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</si>
  <si>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</si>
  <si>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</si>
  <si>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</si>
  <si>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</si>
  <si>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</si>
  <si>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</si>
  <si>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</si>
  <si>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</si>
  <si>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</si>
  <si>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</si>
  <si>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</si>
  <si>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</si>
  <si>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</si>
  <si>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</si>
  <si>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</si>
  <si>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</si>
  <si>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</si>
  <si>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</si>
  <si>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</si>
  <si>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</si>
  <si>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</si>
  <si>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</si>
  <si>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</si>
  <si>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</si>
  <si>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</si>
  <si>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</si>
  <si>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</si>
  <si>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</si>
  <si>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</si>
  <si>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</si>
  <si>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</si>
  <si>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</si>
  <si>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</si>
  <si>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</si>
  <si>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</si>
  <si>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</si>
  <si>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</si>
  <si>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</si>
  <si>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</si>
  <si>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</si>
  <si>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</si>
  <si>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</si>
  <si>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</si>
  <si>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</si>
  <si>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</si>
  <si>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</si>
  <si>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</si>
  <si>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</si>
  <si>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</si>
  <si>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</si>
  <si>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</si>
  <si>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</si>
  <si>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</si>
  <si>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</si>
  <si>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</si>
  <si>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</si>
  <si>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</si>
  <si>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</si>
  <si>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</si>
  <si>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</si>
  <si>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</si>
  <si>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</si>
  <si>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</si>
  <si>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</si>
  <si>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</si>
  <si>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</si>
  <si>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</si>
  <si>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</si>
  <si>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</si>
  <si>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</si>
  <si>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</si>
  <si>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</si>
  <si>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</si>
  <si>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</si>
  <si>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</si>
  <si>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</si>
  <si>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</si>
  <si>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</si>
  <si>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</si>
  <si>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</si>
  <si>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</si>
  <si>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</si>
  <si>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</si>
  <si>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</si>
  <si>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</si>
  <si>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</si>
  <si>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</si>
  <si>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</si>
  <si>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</si>
  <si>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</si>
  <si>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</si>
  <si>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</si>
  <si>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</si>
  <si>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</si>
  <si>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</si>
  <si>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</si>
  <si>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</si>
  <si>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</si>
  <si>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</si>
  <si>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</si>
  <si>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</si>
  <si>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</si>
  <si>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</si>
  <si>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</si>
  <si>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</si>
  <si>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</si>
  <si>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</si>
  <si>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</si>
  <si>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</si>
  <si>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</si>
  <si>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</si>
  <si>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</si>
  <si>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</si>
  <si>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</si>
  <si>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</si>
  <si>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</si>
  <si>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</si>
  <si>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</si>
  <si>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</si>
  <si>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</si>
  <si>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</si>
  <si>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</si>
  <si>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</si>
  <si>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</si>
  <si>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</si>
  <si>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</si>
  <si>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</si>
  <si>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</si>
  <si>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</si>
  <si>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</si>
  <si>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</si>
  <si>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</si>
  <si>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</si>
  <si>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</si>
  <si>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</si>
  <si>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</si>
  <si>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</si>
  <si>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</si>
  <si>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</si>
  <si>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</si>
  <si>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</si>
  <si>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</si>
  <si>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</si>
  <si>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</si>
  <si>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</si>
  <si>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</si>
  <si>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</si>
  <si>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</si>
  <si>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</si>
  <si>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</si>
  <si>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</si>
  <si>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</si>
  <si>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</si>
  <si>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</si>
  <si>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</si>
  <si>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</si>
  <si>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</si>
  <si>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</si>
  <si>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</si>
  <si>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</si>
  <si>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</si>
  <si>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</si>
  <si>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</si>
  <si>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</si>
  <si>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</si>
  <si>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</si>
  <si>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</si>
  <si>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</si>
  <si>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</si>
  <si>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</si>
  <si>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</si>
  <si>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</si>
  <si>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</si>
  <si>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</si>
  <si>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</si>
  <si>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</si>
  <si>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</si>
  <si>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</si>
  <si>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</si>
  <si>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</si>
  <si>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</si>
  <si>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</si>
  <si>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</si>
  <si>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</si>
  <si>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</si>
  <si>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</si>
  <si>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</si>
  <si>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</si>
  <si>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</si>
  <si>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</si>
  <si>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</si>
  <si>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</si>
  <si>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</si>
  <si>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</si>
  <si>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</si>
  <si>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</si>
  <si>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</si>
  <si>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</si>
  <si>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</si>
  <si>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</si>
  <si>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</si>
  <si>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</si>
  <si>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</si>
  <si>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</si>
  <si>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</si>
  <si>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</si>
  <si>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</si>
  <si>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</si>
  <si>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</si>
  <si>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</si>
  <si>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</si>
  <si>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</si>
  <si>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</si>
  <si>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</si>
  <si>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</si>
  <si>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</si>
  <si>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</si>
  <si>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</si>
  <si>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</si>
  <si>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</si>
  <si>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</si>
  <si>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</si>
  <si>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</si>
  <si>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</si>
  <si>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</si>
  <si>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</si>
  <si>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</si>
  <si>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</si>
  <si>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</si>
  <si>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</si>
  <si>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</si>
  <si>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</si>
  <si>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</si>
  <si>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</si>
  <si>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</si>
  <si>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</si>
  <si>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</si>
  <si>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</si>
  <si>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</si>
  <si>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</si>
  <si>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</si>
  <si>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</si>
  <si>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</si>
  <si>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</si>
  <si>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</si>
  <si>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</si>
  <si>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</si>
  <si>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</si>
  <si>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</si>
  <si>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</si>
  <si>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</si>
  <si>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</si>
  <si>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</si>
  <si>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</si>
  <si>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</si>
  <si>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</si>
  <si>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</si>
  <si>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</si>
  <si>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</si>
  <si>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</si>
  <si>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</si>
  <si>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</si>
  <si>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</si>
  <si>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</si>
  <si>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</si>
  <si>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</si>
  <si>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</si>
  <si>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</si>
  <si>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</si>
  <si>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</si>
  <si>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</si>
  <si>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</si>
  <si>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</si>
  <si>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</si>
  <si>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</si>
  <si>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</si>
  <si>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</si>
  <si>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</si>
  <si>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</si>
  <si>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</si>
  <si>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</si>
  <si>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</si>
  <si>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</si>
  <si>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</si>
  <si>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</si>
  <si>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</si>
  <si>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</si>
  <si>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</si>
  <si>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</si>
  <si>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</si>
  <si>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</si>
  <si>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</si>
  <si>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</si>
  <si>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</si>
  <si>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</si>
  <si>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</si>
  <si>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</si>
  <si>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</si>
  <si>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</si>
  <si>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</si>
  <si>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</si>
  <si>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</si>
  <si>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</si>
  <si>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</si>
  <si>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</si>
  <si>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</si>
  <si>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</si>
  <si>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</si>
  <si>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</si>
  <si>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</si>
  <si>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</si>
  <si>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</si>
  <si>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</si>
  <si>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</si>
  <si>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</si>
  <si>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</si>
  <si>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</si>
  <si>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</si>
  <si>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</si>
  <si>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</si>
  <si>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</si>
  <si>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</si>
  <si>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</si>
  <si>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</si>
  <si>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</si>
  <si>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</si>
  <si>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</si>
  <si>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</si>
  <si>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</si>
  <si>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</si>
  <si>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</si>
  <si>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</si>
  <si>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</si>
  <si>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</si>
  <si>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</si>
  <si>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</si>
  <si>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</si>
  <si>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</si>
  <si>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</si>
  <si>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</si>
  <si>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</si>
  <si>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</si>
  <si>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</si>
  <si>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</si>
  <si>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</si>
  <si>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</si>
  <si>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</si>
  <si>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</si>
  <si>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</si>
  <si>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</si>
  <si>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</si>
  <si>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</si>
  <si>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</si>
  <si>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</si>
  <si>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</si>
  <si>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</si>
  <si>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</si>
  <si>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</si>
  <si>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</si>
  <si>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</si>
  <si>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</si>
  <si>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</si>
  <si>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</si>
  <si>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</si>
  <si>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</si>
  <si>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</si>
  <si>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</si>
  <si>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</si>
  <si>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</si>
  <si>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</si>
  <si>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</si>
  <si>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</si>
  <si>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</si>
  <si>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</si>
  <si>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</si>
  <si>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</si>
  <si>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</si>
  <si>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</si>
  <si>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</si>
  <si>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</si>
  <si>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</si>
  <si>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</si>
  <si>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</si>
  <si>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</si>
  <si>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</si>
  <si>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</si>
  <si>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</si>
  <si>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</si>
  <si>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</si>
  <si>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</si>
  <si>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</si>
  <si>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</si>
  <si>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</si>
  <si>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</si>
  <si>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</si>
  <si>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</si>
  <si>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</si>
  <si>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</si>
  <si>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</si>
  <si>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</si>
  <si>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</si>
  <si>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</si>
  <si>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</si>
  <si>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</si>
  <si>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</si>
  <si>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</si>
  <si>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</si>
  <si>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</si>
  <si>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</si>
  <si>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</si>
  <si>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</si>
  <si>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</si>
  <si>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</si>
  <si>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</si>
  <si>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</si>
  <si>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</si>
  <si>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</si>
  <si>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</si>
  <si>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</si>
  <si>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</si>
  <si>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</si>
  <si>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</si>
  <si>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</si>
  <si>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</si>
  <si>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</si>
  <si>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</si>
  <si>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</si>
  <si>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</si>
  <si>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</si>
  <si>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</si>
  <si>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</si>
  <si>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</si>
  <si>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</si>
  <si>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</si>
  <si>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</si>
  <si>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</si>
  <si>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</si>
  <si>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</si>
  <si>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</si>
  <si>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</si>
  <si>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</si>
  <si>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</si>
  <si>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</si>
  <si>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</si>
  <si>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</si>
  <si>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</si>
  <si>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</si>
  <si>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</si>
  <si>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</si>
  <si>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</si>
  <si>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</si>
  <si>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</si>
  <si>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</si>
  <si>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</si>
  <si>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</si>
  <si>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</si>
  <si>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</si>
  <si>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</si>
  <si>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</si>
  <si>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</si>
  <si>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</si>
  <si>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</si>
  <si>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</si>
  <si>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</si>
  <si>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</si>
  <si>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</si>
  <si>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</si>
  <si>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</si>
  <si>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</si>
  <si>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</si>
  <si>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</si>
  <si>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</si>
  <si>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</si>
  <si>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</si>
  <si>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</si>
  <si>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</si>
  <si>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</si>
  <si>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</si>
  <si>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</si>
  <si>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</si>
  <si>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</si>
  <si>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</si>
  <si>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</si>
  <si>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</si>
  <si>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</si>
  <si>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</si>
  <si>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</si>
  <si>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</si>
  <si>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</si>
  <si>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</si>
  <si>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</si>
  <si>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</si>
  <si>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</si>
  <si>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</si>
  <si>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</si>
  <si>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</si>
  <si>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</si>
  <si>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</si>
  <si>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</si>
  <si>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</si>
  <si>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</si>
  <si>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</si>
  <si>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</si>
  <si>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</si>
  <si>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</si>
  <si>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</si>
  <si>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</si>
  <si>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</si>
  <si>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</si>
  <si>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</si>
  <si>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</si>
  <si>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</si>
  <si>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</si>
  <si>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</si>
  <si>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</si>
  <si>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</si>
  <si>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</si>
  <si>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</si>
  <si>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</si>
  <si>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</si>
  <si>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</si>
  <si>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</si>
  <si>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</si>
  <si>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</si>
  <si>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</si>
  <si>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</si>
  <si>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</si>
  <si>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</si>
  <si>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</si>
  <si>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</si>
  <si>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</si>
  <si>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</si>
  <si>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</si>
  <si>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</si>
  <si>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</si>
  <si>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</si>
  <si>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</si>
  <si>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</si>
  <si>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</si>
  <si>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</si>
  <si>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</si>
  <si>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</si>
  <si>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</si>
  <si>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</si>
  <si>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</si>
  <si>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</si>
  <si>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</si>
  <si>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</si>
  <si>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</si>
  <si>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</si>
  <si>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</si>
  <si>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</si>
  <si>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</si>
  <si>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</si>
  <si>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</si>
  <si>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</si>
  <si>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</si>
  <si>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</si>
  <si>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</si>
  <si>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</si>
  <si>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</si>
  <si>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</si>
  <si>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</si>
  <si>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</si>
  <si>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</si>
  <si>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</si>
  <si>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</si>
  <si>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</si>
  <si>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</si>
  <si>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</si>
  <si>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</si>
  <si>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</si>
  <si>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</si>
  <si>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</si>
  <si>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</si>
  <si>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</si>
  <si>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</si>
  <si>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</si>
  <si>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</si>
  <si>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</si>
  <si>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</si>
  <si>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</si>
  <si>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</si>
  <si>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</si>
  <si>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</si>
  <si>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</si>
  <si>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</si>
  <si>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</si>
  <si>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</si>
  <si>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</si>
  <si>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</si>
  <si>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</si>
  <si>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</si>
  <si>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</si>
  <si>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</si>
  <si>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</si>
  <si>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</si>
  <si>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</si>
  <si>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</si>
  <si>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</si>
  <si>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</si>
  <si>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</si>
  <si>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</si>
  <si>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</si>
  <si>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</si>
  <si>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</si>
  <si>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</si>
  <si>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</si>
  <si>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</si>
  <si>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</si>
  <si>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</si>
  <si>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</si>
  <si>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</si>
  <si>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</si>
  <si>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</si>
  <si>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</si>
  <si>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</si>
  <si>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</si>
  <si>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</si>
  <si>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</si>
  <si>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</si>
  <si>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</si>
  <si>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</si>
  <si>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</si>
  <si>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</si>
  <si>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</si>
  <si>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</si>
  <si>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</si>
  <si>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</si>
  <si>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</si>
  <si>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</si>
  <si>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</si>
  <si>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</si>
  <si>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</si>
  <si>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</si>
  <si>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</si>
  <si>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</si>
  <si>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</si>
  <si>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</si>
  <si>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</si>
  <si>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</si>
  <si>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</si>
  <si>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</si>
  <si>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</si>
  <si>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</si>
  <si>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</si>
  <si>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</si>
  <si>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</si>
  <si>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</si>
  <si>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</si>
  <si>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</si>
  <si>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</si>
  <si>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</si>
  <si>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</si>
  <si>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</si>
  <si>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</si>
  <si>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</si>
  <si>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</si>
  <si>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</si>
  <si>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</si>
  <si>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</si>
  <si>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</si>
  <si>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</si>
  <si>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</si>
  <si>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</si>
  <si>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</si>
  <si>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</si>
  <si>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</si>
  <si>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</si>
  <si>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</si>
  <si>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</si>
  <si>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</si>
  <si>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</si>
  <si>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</si>
  <si>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</si>
  <si>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</si>
  <si>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</si>
  <si>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</si>
  <si>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</si>
  <si>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</si>
  <si>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</si>
  <si>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</si>
  <si>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</si>
  <si>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</si>
  <si>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</si>
  <si>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</si>
  <si>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</si>
  <si>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</si>
  <si>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</si>
  <si>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</si>
  <si>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</si>
  <si>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</si>
  <si>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</si>
  <si>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</si>
  <si>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</si>
  <si>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</si>
  <si>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</si>
  <si>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</si>
  <si>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</si>
  <si>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</si>
  <si>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</si>
  <si>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</si>
  <si>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</si>
  <si>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</si>
  <si>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</si>
  <si>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</si>
  <si>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</si>
  <si>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</si>
  <si>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</si>
  <si>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</si>
  <si>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</si>
  <si>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</si>
  <si>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</si>
  <si>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</si>
  <si>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</si>
  <si>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</si>
  <si>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</si>
  <si>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</si>
  <si>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</si>
  <si>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</si>
  <si>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</si>
  <si>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</si>
  <si>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</si>
  <si>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</si>
  <si>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</si>
  <si>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</si>
  <si>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</si>
  <si>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</si>
  <si>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</si>
  <si>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</si>
  <si>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</si>
  <si>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</si>
  <si>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</si>
  <si>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</si>
  <si>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</si>
  <si>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</si>
  <si>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</si>
  <si>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</si>
  <si>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</si>
  <si>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</si>
  <si>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</si>
  <si>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</si>
  <si>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</si>
  <si>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</si>
  <si>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</si>
  <si>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</si>
  <si>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</si>
  <si>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</si>
  <si>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</si>
  <si>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</si>
  <si>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</si>
  <si>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</si>
  <si>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</si>
  <si>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</si>
  <si>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</si>
  <si>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</si>
  <si>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</si>
  <si>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</si>
  <si>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</si>
  <si>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</si>
  <si>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</si>
  <si>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</si>
  <si>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</si>
  <si>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</si>
  <si>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</si>
  <si>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</si>
  <si>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</si>
  <si>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</si>
  <si>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</si>
  <si>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</si>
  <si>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</si>
  <si>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</si>
  <si>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</si>
  <si>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</si>
  <si>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</si>
  <si>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</si>
  <si>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</si>
  <si>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</si>
  <si>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</si>
  <si>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</si>
  <si>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</si>
  <si>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</si>
  <si>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</si>
  <si>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</si>
  <si>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</si>
  <si>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</si>
  <si>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</si>
  <si>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</si>
  <si>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</si>
  <si>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</si>
  <si>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</si>
  <si>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</si>
  <si>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</si>
  <si>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</si>
  <si>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</si>
  <si>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</si>
  <si>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</si>
  <si>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</si>
  <si>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</si>
  <si>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</si>
  <si>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</si>
  <si>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</si>
  <si>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</si>
  <si>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</si>
  <si>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</si>
  <si>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</si>
  <si>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</si>
  <si>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</si>
  <si>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</si>
  <si>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</si>
  <si>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</si>
  <si>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</si>
  <si>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</si>
  <si>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</si>
  <si>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</si>
  <si>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</si>
  <si>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</si>
  <si>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</si>
  <si>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</si>
  <si>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</si>
  <si>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</si>
  <si>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</si>
  <si>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</si>
  <si>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</si>
  <si>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</si>
  <si>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</si>
  <si>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</si>
  <si>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</si>
  <si>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</si>
  <si>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</si>
  <si>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</si>
  <si>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</si>
  <si>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</si>
  <si>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</si>
  <si>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</si>
  <si>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</si>
  <si>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</si>
  <si>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</si>
  <si>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</si>
  <si>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</si>
  <si>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</si>
  <si>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</si>
  <si>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</si>
  <si>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</si>
  <si>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</si>
  <si>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</si>
  <si>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</si>
  <si>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</si>
  <si>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</si>
  <si>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</si>
  <si>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</si>
  <si>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</si>
  <si>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</si>
  <si>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</si>
  <si>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</si>
  <si>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</si>
  <si>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</si>
  <si>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</si>
  <si>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</si>
  <si>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</si>
  <si>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</si>
  <si>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</si>
  <si>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</si>
  <si>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</si>
  <si>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</si>
  <si>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</si>
  <si>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</si>
  <si>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</si>
  <si>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</si>
  <si>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</si>
  <si>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</si>
  <si>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</si>
  <si>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</si>
  <si>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</si>
  <si>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</si>
  <si>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</si>
  <si>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</si>
  <si>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</si>
  <si>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</si>
  <si>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</si>
  <si>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</si>
  <si>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</si>
  <si>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</si>
  <si>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</si>
  <si>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</si>
  <si>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</si>
  <si>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</si>
  <si>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</si>
  <si>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</si>
  <si>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</si>
  <si>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</si>
  <si>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</si>
  <si>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</si>
  <si>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</si>
  <si>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</si>
  <si>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</si>
  <si>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</si>
  <si>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</si>
  <si>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</si>
  <si>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</si>
  <si>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</si>
  <si>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</si>
  <si>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</si>
  <si>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</si>
  <si>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</si>
  <si>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</si>
  <si>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</si>
  <si>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</si>
  <si>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</si>
  <si>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</si>
  <si>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</si>
  <si>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</si>
  <si>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</si>
  <si>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</si>
  <si>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</si>
  <si>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</si>
  <si>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</si>
  <si>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</si>
  <si>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</si>
  <si>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</si>
  <si>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</si>
  <si>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</si>
  <si>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</si>
  <si>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</si>
  <si>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</si>
  <si>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</si>
  <si>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</si>
  <si>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</si>
  <si>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</si>
  <si>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</si>
  <si>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</si>
  <si>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</si>
  <si>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</si>
  <si>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</si>
  <si>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</si>
  <si>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</si>
  <si>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</si>
  <si>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</si>
  <si>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</si>
  <si>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</si>
  <si>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</si>
  <si>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</si>
  <si>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</si>
  <si>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</si>
  <si>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</si>
  <si>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</si>
  <si>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</si>
  <si>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</si>
  <si>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</si>
  <si>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</si>
  <si>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</si>
  <si>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</si>
  <si>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</si>
  <si>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</si>
  <si>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</si>
  <si>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</si>
  <si>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</si>
  <si>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</si>
  <si>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</si>
  <si>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</si>
  <si>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</si>
  <si>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</si>
  <si>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</si>
  <si>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</si>
  <si>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</si>
  <si>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</si>
  <si>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</si>
  <si>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</si>
  <si>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</si>
  <si>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</si>
  <si>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</si>
  <si>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</si>
  <si>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</si>
  <si>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</si>
  <si>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</si>
  <si>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</si>
  <si>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</si>
  <si>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</si>
  <si>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</si>
  <si>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</si>
  <si>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</si>
  <si>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</si>
  <si>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</si>
  <si>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</si>
  <si>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</si>
  <si>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</si>
  <si>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</si>
  <si>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</si>
  <si>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</si>
  <si>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</si>
  <si>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</si>
  <si>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</si>
  <si>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</si>
  <si>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</si>
  <si>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</si>
  <si>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</si>
  <si>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</si>
  <si>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</si>
  <si>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</si>
  <si>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</si>
  <si>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</si>
  <si>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</si>
  <si>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</si>
  <si>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</si>
  <si>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</si>
  <si>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</si>
  <si>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</si>
  <si>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</si>
  <si>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</si>
  <si>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</si>
  <si>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</si>
  <si>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</si>
  <si>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</si>
  <si>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</si>
  <si>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</si>
  <si>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</si>
  <si>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</si>
  <si>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</si>
  <si>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</si>
  <si>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</si>
  <si>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</si>
  <si>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</si>
  <si>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</si>
  <si>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</si>
  <si>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</si>
  <si>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</si>
  <si>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</si>
  <si>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</si>
  <si>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</si>
  <si>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</si>
  <si>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</si>
  <si>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</si>
  <si>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</si>
  <si>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</si>
  <si>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</si>
  <si>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</si>
  <si>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</si>
  <si>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</si>
  <si>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</si>
  <si>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</si>
  <si>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</si>
  <si>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</si>
  <si>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</si>
  <si>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</si>
  <si>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</si>
  <si>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</si>
  <si>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</si>
  <si>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</si>
  <si>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</si>
  <si>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</si>
  <si>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</si>
  <si>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</si>
  <si>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</si>
  <si>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</si>
  <si>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</si>
  <si>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</si>
  <si>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</si>
  <si>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</si>
  <si>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</si>
  <si>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</si>
  <si>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</si>
  <si>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</si>
  <si>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</si>
  <si>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</si>
  <si>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</si>
  <si>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</si>
  <si>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</si>
  <si>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</si>
  <si>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</si>
  <si>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</si>
  <si>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</si>
  <si>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</si>
  <si>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</si>
  <si>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</si>
  <si>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</si>
  <si>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</si>
  <si>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</si>
  <si>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</si>
  <si>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</si>
  <si>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</si>
  <si>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</si>
  <si>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</si>
  <si>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</si>
  <si>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</si>
  <si>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</si>
  <si>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</si>
  <si>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</si>
  <si>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</si>
  <si>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</si>
  <si>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</si>
  <si>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</si>
  <si>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</si>
  <si>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</si>
  <si>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</si>
  <si>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</si>
  <si>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</si>
  <si>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</si>
  <si>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</si>
  <si>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</si>
  <si>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</si>
  <si>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</si>
  <si>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</si>
  <si>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</si>
  <si>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</si>
  <si>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</si>
  <si>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</si>
  <si>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</si>
  <si>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</si>
  <si>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</si>
  <si>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</si>
  <si>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</si>
  <si>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</si>
  <si>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</si>
  <si>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</si>
  <si>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</si>
  <si>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</si>
  <si>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</si>
  <si>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</si>
  <si>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</si>
  <si>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</si>
  <si>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</si>
  <si>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</si>
  <si>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</si>
  <si>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</si>
  <si>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</si>
  <si>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</si>
  <si>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</si>
  <si>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</si>
  <si>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</si>
  <si>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</si>
  <si>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</si>
  <si>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</si>
  <si>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</si>
  <si>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</si>
  <si>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</si>
  <si>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</si>
  <si>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</si>
  <si>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</si>
  <si>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</si>
  <si>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</si>
  <si>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</si>
  <si>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</si>
  <si>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</si>
  <si>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</si>
  <si>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</si>
  <si>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</si>
  <si>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</si>
  <si>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</si>
  <si>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</si>
  <si>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</si>
  <si>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</si>
  <si>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</si>
  <si>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</si>
  <si>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</si>
  <si>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</si>
  <si>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</si>
  <si>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</si>
  <si>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</si>
  <si>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</si>
  <si>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</si>
  <si>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</si>
  <si>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</si>
  <si>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</si>
  <si>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</si>
  <si>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</si>
  <si>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</si>
  <si>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</si>
  <si>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</si>
  <si>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</si>
  <si>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</si>
  <si>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</si>
  <si>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</si>
  <si>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</si>
  <si>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</si>
  <si>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</si>
  <si>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</si>
  <si>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</si>
  <si>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</si>
  <si>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</si>
  <si>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</si>
  <si>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</si>
  <si>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</si>
  <si>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</si>
  <si>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</si>
  <si>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</si>
  <si>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</si>
  <si>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</si>
  <si>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</si>
  <si>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</si>
  <si>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</si>
  <si>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</si>
  <si>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</si>
  <si>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</si>
  <si>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</si>
  <si>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</si>
  <si>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</si>
  <si>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</si>
  <si>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</si>
  <si>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</si>
  <si>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</si>
  <si>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</si>
  <si>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</si>
  <si>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</si>
  <si>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</si>
  <si>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</si>
  <si>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</si>
  <si>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</si>
  <si>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</si>
  <si>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</si>
  <si>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</si>
  <si>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</si>
  <si>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</si>
  <si>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</si>
  <si>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</si>
  <si>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</si>
  <si>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</si>
  <si>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</si>
  <si>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</si>
  <si>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</si>
  <si>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</si>
  <si>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</si>
  <si>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</si>
  <si>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</si>
  <si>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</si>
  <si>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</si>
  <si>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</si>
  <si>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</si>
  <si>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</si>
  <si>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</si>
  <si>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</si>
  <si>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</si>
  <si>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</si>
  <si>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</si>
  <si>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</si>
  <si>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</si>
  <si>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</si>
  <si>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</si>
  <si>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</si>
  <si>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</si>
  <si>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</si>
  <si>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</si>
  <si>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</si>
  <si>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</si>
  <si>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</si>
  <si>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</si>
  <si>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</si>
  <si>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</si>
  <si>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</si>
  <si>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</si>
  <si>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</si>
  <si>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</si>
  <si>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</si>
  <si>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</si>
  <si>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</si>
  <si>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</si>
  <si>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</si>
  <si>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</si>
  <si>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</si>
  <si>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</si>
  <si>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</si>
  <si>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</si>
  <si>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</si>
  <si>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</si>
  <si>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</si>
  <si>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</si>
  <si>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</si>
  <si>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</si>
  <si>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</si>
  <si>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</si>
  <si>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</si>
  <si>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</si>
  <si>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</si>
  <si>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</si>
  <si>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</si>
  <si>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</si>
  <si>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</si>
  <si>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</si>
  <si>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</si>
  <si>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</si>
  <si>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</si>
  <si>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</si>
  <si>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</si>
  <si>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</si>
  <si>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</si>
  <si>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</si>
  <si>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</si>
  <si>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</si>
  <si>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</si>
  <si>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</si>
  <si>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</si>
  <si>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</si>
  <si>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</si>
  <si>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</si>
  <si>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</si>
  <si>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</si>
  <si>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</si>
  <si>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</si>
  <si>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</si>
  <si>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</si>
  <si>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</si>
  <si>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</si>
  <si>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</si>
  <si>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</si>
  <si>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</si>
  <si>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</si>
  <si>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</si>
  <si>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</si>
  <si>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</si>
  <si>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</si>
  <si>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</si>
  <si>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</si>
  <si>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</si>
  <si>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</si>
  <si>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</si>
  <si>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</si>
  <si>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</si>
  <si>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</si>
  <si>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</si>
  <si>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</si>
  <si>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</si>
  <si>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</si>
  <si>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</si>
  <si>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</si>
  <si>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</si>
  <si>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</si>
  <si>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</si>
  <si>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</si>
  <si>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</si>
  <si>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</si>
  <si>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</si>
  <si>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</si>
  <si>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</si>
  <si>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</si>
  <si>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</si>
  <si>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</si>
  <si>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</si>
  <si>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</si>
  <si>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</si>
  <si>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</si>
  <si>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</si>
  <si>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</si>
  <si>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</si>
  <si>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</si>
  <si>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</si>
  <si>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</si>
  <si>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</si>
  <si>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</si>
  <si>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</si>
  <si>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</si>
  <si>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</si>
  <si>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</si>
  <si>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</si>
  <si>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</si>
  <si>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</si>
  <si>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</si>
  <si>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</si>
  <si>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</si>
  <si>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</si>
  <si>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</si>
  <si>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</si>
  <si>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</si>
  <si>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</si>
  <si>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</si>
  <si>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</si>
  <si>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</si>
  <si>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</si>
  <si>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</si>
  <si>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</si>
  <si>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</si>
  <si>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</si>
  <si>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</si>
  <si>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</si>
  <si>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</si>
  <si>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</si>
  <si>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</si>
  <si>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</si>
  <si>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</si>
  <si>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</si>
  <si>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</si>
  <si>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</si>
  <si>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</si>
  <si>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</si>
  <si>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</si>
  <si>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</si>
  <si>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</si>
  <si>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</si>
  <si>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</si>
  <si>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</si>
  <si>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</si>
  <si>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</si>
  <si>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</si>
  <si>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</si>
  <si>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</si>
  <si>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</si>
  <si>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</si>
  <si>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</si>
  <si>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</si>
  <si>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</si>
  <si>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</si>
  <si>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</si>
  <si>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</si>
  <si>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</si>
  <si>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</si>
  <si>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</si>
  <si>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</si>
  <si>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</si>
  <si>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</si>
  <si>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</si>
  <si>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</si>
  <si>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</si>
  <si>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</si>
  <si>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</si>
  <si>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</si>
  <si>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</si>
  <si>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</si>
  <si>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</si>
  <si>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</si>
  <si>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</si>
  <si>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</si>
  <si>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</si>
  <si>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</si>
  <si>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</si>
  <si>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</si>
  <si>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</si>
  <si>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</si>
  <si>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</si>
  <si>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</si>
  <si>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</si>
  <si>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</si>
  <si>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</si>
  <si>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</si>
  <si>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</si>
  <si>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</si>
  <si>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</si>
  <si>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</si>
  <si>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</si>
  <si>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</si>
  <si>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</si>
  <si>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</si>
  <si>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</si>
  <si>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</si>
  <si>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</si>
  <si>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</si>
  <si>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</si>
  <si>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</si>
  <si>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</si>
  <si>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</si>
  <si>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</si>
  <si>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</si>
  <si>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</si>
  <si>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</si>
  <si>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</si>
  <si>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</si>
  <si>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</si>
  <si>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</si>
  <si>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</si>
  <si>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</si>
  <si>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</si>
  <si>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</si>
  <si>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</si>
  <si>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</si>
  <si>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</si>
  <si>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</si>
  <si>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</si>
  <si>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</si>
  <si>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</si>
  <si>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</si>
  <si>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</si>
  <si>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</si>
  <si>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</si>
  <si>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</si>
  <si>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</si>
  <si>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</si>
  <si>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</si>
  <si>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</si>
  <si>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</si>
  <si>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</si>
  <si>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</si>
  <si>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</si>
  <si>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</si>
  <si>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</si>
  <si>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</si>
  <si>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</si>
  <si>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</si>
  <si>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</si>
  <si>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</si>
  <si>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</si>
  <si>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</si>
  <si>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</si>
  <si>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</si>
  <si>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</si>
  <si>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</si>
  <si>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</si>
  <si>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</si>
  <si>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</si>
  <si>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</si>
  <si>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</si>
  <si>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</si>
  <si>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</si>
  <si>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</si>
  <si>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</si>
  <si>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</si>
  <si>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</si>
  <si>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</si>
  <si>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</si>
  <si>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</si>
  <si>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</si>
  <si>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</si>
  <si>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</si>
  <si>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</si>
  <si>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</si>
  <si>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</si>
  <si>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</si>
  <si>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</si>
  <si>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</si>
  <si>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</si>
  <si>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</si>
  <si>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</si>
  <si>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</si>
  <si>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</si>
  <si>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</si>
  <si>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</si>
  <si>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</si>
  <si>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</si>
  <si>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</si>
  <si>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</si>
  <si>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</si>
  <si>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</si>
  <si>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</si>
  <si>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</si>
  <si>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</si>
  <si>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</si>
  <si>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</si>
  <si>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</si>
  <si>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</si>
  <si>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</si>
  <si>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</si>
  <si>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</si>
  <si>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</si>
  <si>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</si>
  <si>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</si>
  <si>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</si>
  <si>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</si>
  <si>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</si>
  <si>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</si>
  <si>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</si>
  <si>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</si>
  <si>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</si>
  <si>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</si>
  <si>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</si>
  <si>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</si>
  <si>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</si>
  <si>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</si>
  <si>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</si>
  <si>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</si>
  <si>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</si>
  <si>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</si>
  <si>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</si>
  <si>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</si>
  <si>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</si>
  <si>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</si>
  <si>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</si>
  <si>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</si>
  <si>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</si>
  <si>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</si>
  <si>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</si>
  <si>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</si>
  <si>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</si>
  <si>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</si>
  <si>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</si>
  <si>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</si>
  <si>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</si>
  <si>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</si>
  <si>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</si>
  <si>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</si>
  <si>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</si>
  <si>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</si>
  <si>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</si>
  <si>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</si>
  <si>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</si>
  <si>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</si>
  <si>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</si>
  <si>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</si>
  <si>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</si>
  <si>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</si>
  <si>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</si>
  <si>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</si>
  <si>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</si>
  <si>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</si>
  <si>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</si>
  <si>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</si>
  <si>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</si>
  <si>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</si>
  <si>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</si>
  <si>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</si>
  <si>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</si>
  <si>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</si>
  <si>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</si>
  <si>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</si>
  <si>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</si>
  <si>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</si>
  <si>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</si>
  <si>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</si>
  <si>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</si>
  <si>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</si>
  <si>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</si>
  <si>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</si>
  <si>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</si>
  <si>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</si>
  <si>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</si>
  <si>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</si>
  <si>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</si>
  <si>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</si>
  <si>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</si>
  <si>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</si>
  <si>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</si>
  <si>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</si>
  <si>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</si>
  <si>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</si>
  <si>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</si>
  <si>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</si>
  <si>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</si>
  <si>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</si>
  <si>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</si>
  <si>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</si>
  <si>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</si>
  <si>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</si>
  <si>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</si>
  <si>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</si>
  <si>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</si>
  <si>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</si>
  <si>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</si>
  <si>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</si>
  <si>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</si>
  <si>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</si>
  <si>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</si>
  <si>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</si>
  <si>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</si>
  <si>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</si>
  <si>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</si>
  <si>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</si>
  <si>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</si>
  <si>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</si>
  <si>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</si>
  <si>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</si>
  <si>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</si>
  <si>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</si>
  <si>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</si>
  <si>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</si>
  <si>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</si>
  <si>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</si>
  <si>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</si>
  <si>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</si>
  <si>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</si>
  <si>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</si>
  <si>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</si>
  <si>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</si>
  <si>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</si>
  <si>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</si>
  <si>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</si>
  <si>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</si>
  <si>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</si>
  <si>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</si>
  <si>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</si>
  <si>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</si>
  <si>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</si>
  <si>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</si>
  <si>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</si>
  <si>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</si>
  <si>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</si>
  <si>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</si>
  <si>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</si>
  <si>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</si>
  <si>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</si>
  <si>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</si>
  <si>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</si>
  <si>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</si>
  <si>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</si>
  <si>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</si>
  <si>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</si>
  <si>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</si>
  <si>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</si>
  <si>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</si>
  <si>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</si>
  <si>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</si>
  <si>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</si>
  <si>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</si>
  <si>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</si>
  <si>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</si>
  <si>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</si>
  <si>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</si>
  <si>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</si>
  <si>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</si>
  <si>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</si>
  <si>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</si>
  <si>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</si>
  <si>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</si>
  <si>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</si>
  <si>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</si>
  <si>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</si>
  <si>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</si>
  <si>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</si>
  <si>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</si>
  <si>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</si>
  <si>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</si>
  <si>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</si>
  <si>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</si>
  <si>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</si>
  <si>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</si>
  <si>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</si>
  <si>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</si>
  <si>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</si>
  <si>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</si>
  <si>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</si>
  <si>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</si>
  <si>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</si>
  <si>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</si>
  <si>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</si>
  <si>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</si>
  <si>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</si>
  <si>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</si>
  <si>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</si>
  <si>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</si>
  <si>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</si>
  <si>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</si>
  <si>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</si>
  <si>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</si>
  <si>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</si>
  <si>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</si>
  <si>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</si>
  <si>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</si>
  <si>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</si>
  <si>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</si>
  <si>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</si>
  <si>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</si>
  <si>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</si>
  <si>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</si>
  <si>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</si>
  <si>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</si>
  <si>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</si>
  <si>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</si>
  <si>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</si>
  <si>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</si>
  <si>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</si>
  <si>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</si>
  <si>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</si>
  <si>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</si>
  <si>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</si>
  <si>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</si>
  <si>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</si>
  <si>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</si>
  <si>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</si>
  <si>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</si>
  <si>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</si>
  <si>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</si>
  <si>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</si>
  <si>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</si>
  <si>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</si>
  <si>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</si>
  <si>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</si>
  <si>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</si>
  <si>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</si>
  <si>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</si>
  <si>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</si>
  <si>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</si>
  <si>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</si>
  <si>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</si>
  <si>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</si>
  <si>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</si>
  <si>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</si>
  <si>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</si>
  <si>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</si>
  <si>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</si>
  <si>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</si>
  <si>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</si>
  <si>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</si>
  <si>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</si>
  <si>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</si>
  <si>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</si>
  <si>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</si>
  <si>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</si>
  <si>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</si>
  <si>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</si>
  <si>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</si>
  <si>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</si>
  <si>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</si>
  <si>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</si>
  <si>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</si>
  <si>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</si>
  <si>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</si>
  <si>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</si>
  <si>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</si>
  <si>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</si>
  <si>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</si>
  <si>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</si>
  <si>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</si>
  <si>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</si>
  <si>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</si>
  <si>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</si>
  <si>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</si>
  <si>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</si>
  <si>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</si>
  <si>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</si>
  <si>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</si>
  <si>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</si>
  <si>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</si>
  <si>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</si>
  <si>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</si>
  <si>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</si>
  <si>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</si>
  <si>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</si>
  <si>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</si>
  <si>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</si>
  <si>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</si>
  <si>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</si>
  <si>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</si>
  <si>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</si>
  <si>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</si>
  <si>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</si>
  <si>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</si>
  <si>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</si>
  <si>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</si>
  <si>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</si>
  <si>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</si>
  <si>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</si>
  <si>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</si>
  <si>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</si>
  <si>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</si>
  <si>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</si>
  <si>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</si>
  <si>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</si>
  <si>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</si>
  <si>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</si>
  <si>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</si>
  <si>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</si>
  <si>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</si>
  <si>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</si>
  <si>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</si>
  <si>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</si>
  <si>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</si>
  <si>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</si>
  <si>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</si>
  <si>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</si>
  <si>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</si>
  <si>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</si>
  <si>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</si>
  <si>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</si>
  <si>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</si>
  <si>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</si>
  <si>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</si>
  <si>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</si>
  <si>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</si>
  <si>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</si>
  <si>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</si>
  <si>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</si>
  <si>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</si>
  <si>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</si>
  <si>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</si>
  <si>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</si>
  <si>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</si>
  <si>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</si>
  <si>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</si>
  <si>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</si>
  <si>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</si>
  <si>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</si>
  <si>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</si>
  <si>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</si>
  <si>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</si>
  <si>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</si>
  <si>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</si>
  <si>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</si>
  <si>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</si>
  <si>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</si>
  <si>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</si>
  <si>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</si>
  <si>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</si>
  <si>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</si>
  <si>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</si>
  <si>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</si>
  <si>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</si>
  <si>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</si>
  <si>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</si>
  <si>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</si>
  <si>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</si>
  <si>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</si>
  <si>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</si>
  <si>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</si>
  <si>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</si>
  <si>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</si>
  <si>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</si>
  <si>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</si>
  <si>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</si>
  <si>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</si>
  <si>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</si>
  <si>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</si>
  <si>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</si>
  <si>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</si>
  <si>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</si>
  <si>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</si>
  <si>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</si>
  <si>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</si>
  <si>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</si>
  <si>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</si>
  <si>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</si>
  <si>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</si>
  <si>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</si>
  <si>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</si>
  <si>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</si>
  <si>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</si>
  <si>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</si>
  <si>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</si>
  <si>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</si>
  <si>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</si>
  <si>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</si>
  <si>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</si>
  <si>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</si>
  <si>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</si>
  <si>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</si>
  <si>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</si>
  <si>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</si>
  <si>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</si>
  <si>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</si>
  <si>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</si>
  <si>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</si>
  <si>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</si>
  <si>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</si>
  <si>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</si>
  <si>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</si>
  <si>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</si>
  <si>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</si>
  <si>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</si>
  <si>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</si>
  <si>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</si>
  <si>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</si>
  <si>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</si>
  <si>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</si>
  <si>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</si>
  <si>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</si>
  <si>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</si>
  <si>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</si>
  <si>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</si>
  <si>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</si>
  <si>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</si>
  <si>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</si>
  <si>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</si>
  <si>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</si>
  <si>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</si>
  <si>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</si>
  <si>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</si>
  <si>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</si>
  <si>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</si>
  <si>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</si>
  <si>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</si>
  <si>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</si>
  <si>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</si>
  <si>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</si>
  <si>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</si>
  <si>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</si>
  <si>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</si>
  <si>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</si>
  <si>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</si>
  <si>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</si>
  <si>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</si>
  <si>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</si>
  <si>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</si>
  <si>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</si>
  <si>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</si>
  <si>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</si>
  <si>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</si>
  <si>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</si>
  <si>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</si>
  <si>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</si>
  <si>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</si>
  <si>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</si>
  <si>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</si>
  <si>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</si>
  <si>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</si>
  <si>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</si>
  <si>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</si>
  <si>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</si>
  <si>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</si>
  <si>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</si>
  <si>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</si>
  <si>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</si>
  <si>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</si>
  <si>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</si>
  <si>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</si>
  <si>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</si>
  <si>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</si>
  <si>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</si>
  <si>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</si>
  <si>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</si>
  <si>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</si>
  <si>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</si>
  <si>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</si>
  <si>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</si>
  <si>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</si>
  <si>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</si>
  <si>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</si>
  <si>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</si>
  <si>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</si>
  <si>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</si>
  <si>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</si>
  <si>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</si>
  <si>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</si>
  <si>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</si>
  <si>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</si>
  <si>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</si>
  <si>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</si>
  <si>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</si>
  <si>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</si>
  <si>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</si>
  <si>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</si>
  <si>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</si>
  <si>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</si>
  <si>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</si>
  <si>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</si>
  <si>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</si>
  <si>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</si>
  <si>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</si>
  <si>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</si>
  <si>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</si>
  <si>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</si>
  <si>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</si>
  <si>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</si>
  <si>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</si>
  <si>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</si>
  <si>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</si>
  <si>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</si>
  <si>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</si>
  <si>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</si>
  <si>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</si>
  <si>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</si>
  <si>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</si>
  <si>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</si>
  <si>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</si>
  <si>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</si>
  <si>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</si>
  <si>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</si>
  <si>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</si>
  <si>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</si>
  <si>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</si>
  <si>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</si>
  <si>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</si>
  <si>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</si>
  <si>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</si>
  <si>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</si>
  <si>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</si>
  <si>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</si>
  <si>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</si>
  <si>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</si>
  <si>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</si>
  <si>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</si>
  <si>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</si>
  <si>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</si>
  <si>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</si>
  <si>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</si>
  <si>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</si>
  <si>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</si>
  <si>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</si>
  <si>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</si>
  <si>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</si>
  <si>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</si>
  <si>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</si>
  <si>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</si>
  <si>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</si>
  <si>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</si>
  <si>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</si>
  <si>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</si>
  <si>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</si>
  <si>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</si>
  <si>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</si>
  <si>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</si>
  <si>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</si>
  <si>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</si>
  <si>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</si>
  <si>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</si>
  <si>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</si>
  <si>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</si>
  <si>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</si>
  <si>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</si>
  <si>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</si>
  <si>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</si>
  <si>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</si>
  <si>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</si>
  <si>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</si>
  <si>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</si>
  <si>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</si>
  <si>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</si>
  <si>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</si>
  <si>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</si>
  <si>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</si>
  <si>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</si>
  <si>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</si>
  <si>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</si>
  <si>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</si>
  <si>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</si>
  <si>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</si>
  <si>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</si>
  <si>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</si>
  <si>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</si>
  <si>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</si>
  <si>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</si>
  <si>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</si>
  <si>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</si>
  <si>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</si>
  <si>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</si>
  <si>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</si>
  <si>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</si>
  <si>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</si>
  <si>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</si>
  <si>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</si>
  <si>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</si>
  <si>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</si>
  <si>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</si>
  <si>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</si>
  <si>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</si>
  <si>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</si>
  <si>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</si>
  <si>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</si>
  <si>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</si>
  <si>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</si>
  <si>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</si>
  <si>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</si>
  <si>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</si>
  <si>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</si>
  <si>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</si>
  <si>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</si>
  <si>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</si>
  <si>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</si>
  <si>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</si>
  <si>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</si>
  <si>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</si>
  <si>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</si>
  <si>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</si>
  <si>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</si>
  <si>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</si>
  <si>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</si>
  <si>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</si>
  <si>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</si>
  <si>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</si>
  <si>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</si>
  <si>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</si>
  <si>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</si>
  <si>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</si>
  <si>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</si>
  <si>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</si>
  <si>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</si>
  <si>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</si>
  <si>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</si>
  <si>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</si>
  <si>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</si>
  <si>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</si>
  <si>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</si>
  <si>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</si>
  <si>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</si>
  <si>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</si>
  <si>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</si>
  <si>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</si>
  <si>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</si>
  <si>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</si>
  <si>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</si>
  <si>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</si>
  <si>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</si>
  <si>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</si>
  <si>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</si>
  <si>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</si>
  <si>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</si>
  <si>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</si>
  <si>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</si>
  <si>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</si>
  <si>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</si>
  <si>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</si>
  <si>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</si>
  <si>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</si>
  <si>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</si>
  <si>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</si>
  <si>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</si>
  <si>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</si>
  <si>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</si>
  <si>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</si>
  <si>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</si>
  <si>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</si>
  <si>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</si>
  <si>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</si>
  <si>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</si>
  <si>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</si>
  <si>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</si>
  <si>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</si>
  <si>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</si>
  <si>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</si>
  <si>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</si>
  <si>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</si>
  <si>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</si>
  <si>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</si>
  <si>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</si>
  <si>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</si>
  <si>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</si>
  <si>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</si>
  <si>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</si>
  <si>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</si>
  <si>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</si>
  <si>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</si>
  <si>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</si>
  <si>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</si>
  <si>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</si>
  <si>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</si>
  <si>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</si>
  <si>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</si>
  <si>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</si>
  <si>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</si>
  <si>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</si>
  <si>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</si>
  <si>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</si>
  <si>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</si>
  <si>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</si>
  <si>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</si>
  <si>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</si>
  <si>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</si>
  <si>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</si>
  <si>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</si>
  <si>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</si>
  <si>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</si>
  <si>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</si>
  <si>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</si>
  <si>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</si>
  <si>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</si>
  <si>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</si>
  <si>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</si>
  <si>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</si>
  <si>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</si>
  <si>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</si>
  <si>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</si>
  <si>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</si>
  <si>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</si>
  <si>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</si>
  <si>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</si>
  <si>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</si>
  <si>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</si>
  <si>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</si>
  <si>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</si>
  <si>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</si>
  <si>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</si>
  <si>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</si>
  <si>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</si>
  <si>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</si>
  <si>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</si>
  <si>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</si>
  <si>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</si>
  <si>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</si>
  <si>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</si>
  <si>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</si>
  <si>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</si>
  <si>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</si>
  <si>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</si>
  <si>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</si>
  <si>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</si>
  <si>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</si>
  <si>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</si>
  <si>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</si>
  <si>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</si>
  <si>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</si>
  <si>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</si>
  <si>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</si>
  <si>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</si>
  <si>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</si>
  <si>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</si>
  <si>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</si>
  <si>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</si>
  <si>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</si>
  <si>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</si>
  <si>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</si>
  <si>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</si>
  <si>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</si>
  <si>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</si>
  <si>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</si>
  <si>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</si>
  <si>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</si>
  <si>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</si>
  <si>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</si>
  <si>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</si>
  <si>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</si>
  <si>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</si>
  <si>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</si>
  <si>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</si>
  <si>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</si>
  <si>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</si>
  <si>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</si>
  <si>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</si>
  <si>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</si>
  <si>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</si>
  <si>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</si>
  <si>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</si>
  <si>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</si>
  <si>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</si>
  <si>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</si>
  <si>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</si>
  <si>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</si>
  <si>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</si>
  <si>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</si>
  <si>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</si>
  <si>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</si>
  <si>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</si>
  <si>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</si>
  <si>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</si>
  <si>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</si>
  <si>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</si>
  <si>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</si>
  <si>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</si>
  <si>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</si>
  <si>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</si>
  <si>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</si>
  <si>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</si>
  <si>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</si>
  <si>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</si>
  <si>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</si>
  <si>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</si>
  <si>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</si>
  <si>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</si>
  <si>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</si>
  <si>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</si>
  <si>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</si>
  <si>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</si>
  <si>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</si>
  <si>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</si>
  <si>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</si>
  <si>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</si>
  <si>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</si>
  <si>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</si>
  <si>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</si>
  <si>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</si>
  <si>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</si>
  <si>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</si>
  <si>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</si>
  <si>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</si>
  <si>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</si>
  <si>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</si>
  <si>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</si>
  <si>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</si>
  <si>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</si>
  <si>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</si>
  <si>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</si>
  <si>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</si>
  <si>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</si>
  <si>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</si>
  <si>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</si>
  <si>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</si>
  <si>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</si>
  <si>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</si>
  <si>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</si>
  <si>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</si>
  <si>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</si>
  <si>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</si>
  <si>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</si>
  <si>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</si>
  <si>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</si>
  <si>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</si>
  <si>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</si>
  <si>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</si>
  <si>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</si>
  <si>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</si>
  <si>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</si>
  <si>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</si>
  <si>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</si>
  <si>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</si>
  <si>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</si>
  <si>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</si>
  <si>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</si>
  <si>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</si>
  <si>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</si>
  <si>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</si>
  <si>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</si>
  <si>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</si>
  <si>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</si>
  <si>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</si>
  <si>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</si>
  <si>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</si>
  <si>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</si>
  <si>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</si>
  <si>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</si>
  <si>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</si>
  <si>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</si>
  <si>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</si>
  <si>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</si>
  <si>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</si>
  <si>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</si>
  <si>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</si>
  <si>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</si>
  <si>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</si>
  <si>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</si>
  <si>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</si>
  <si>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</si>
  <si>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</si>
  <si>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</si>
  <si>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</si>
  <si>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</si>
  <si>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</si>
  <si>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</si>
  <si>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</si>
  <si>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</si>
  <si>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</si>
  <si>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</si>
  <si>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</si>
  <si>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</si>
  <si>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</si>
  <si>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</si>
  <si>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</si>
  <si>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</si>
  <si>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</si>
  <si>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</si>
  <si>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</si>
  <si>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</si>
  <si>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</si>
  <si>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</si>
  <si>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</si>
  <si>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</si>
  <si>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</si>
  <si>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</si>
  <si>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</si>
  <si>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</si>
  <si>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</si>
  <si>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</si>
  <si>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</si>
  <si>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</si>
  <si>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</si>
  <si>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</si>
  <si>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</si>
  <si>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</si>
  <si>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</si>
  <si>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</si>
  <si>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</si>
  <si>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</si>
  <si>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</si>
  <si>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</si>
  <si>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</si>
  <si>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</si>
  <si>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</si>
  <si>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</si>
  <si>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</si>
  <si>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</si>
  <si>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</si>
  <si>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</si>
  <si>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</si>
  <si>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</si>
  <si>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</si>
  <si>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</si>
  <si>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</si>
  <si>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</si>
  <si>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</si>
  <si>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</si>
  <si>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</si>
  <si>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</si>
  <si>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</si>
  <si>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</si>
  <si>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</si>
  <si>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</si>
  <si>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</si>
  <si>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</si>
  <si>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</si>
  <si>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</si>
  <si>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</si>
  <si>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</si>
  <si>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</si>
  <si>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</si>
  <si>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</si>
  <si>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</si>
  <si>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</si>
  <si>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</si>
  <si>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</si>
  <si>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</si>
  <si>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</si>
  <si>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</si>
  <si>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</si>
  <si>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</si>
  <si>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</si>
  <si>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</si>
  <si>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</si>
  <si>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</si>
  <si>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</si>
  <si>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</si>
  <si>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</si>
  <si>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</si>
  <si>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</si>
  <si>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</si>
  <si>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</si>
  <si>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</si>
  <si>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</si>
  <si>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</si>
  <si>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</si>
  <si>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</si>
  <si>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</si>
  <si>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</si>
  <si>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</si>
  <si>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</si>
  <si>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</si>
  <si>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</si>
  <si>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</si>
  <si>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</si>
  <si>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</si>
  <si>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</si>
  <si>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</si>
  <si>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</si>
  <si>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</si>
  <si>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</si>
  <si>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</si>
  <si>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</si>
  <si>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</si>
  <si>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</si>
  <si>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</si>
  <si>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</si>
  <si>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</si>
  <si>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</si>
  <si>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</si>
  <si>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</si>
  <si>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</si>
  <si>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</si>
  <si>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</si>
  <si>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</si>
  <si>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</si>
  <si>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</si>
  <si>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</si>
  <si>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</si>
  <si>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</si>
  <si>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</si>
  <si>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</si>
  <si>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</si>
  <si>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</si>
  <si>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</si>
  <si>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</si>
  <si>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</si>
  <si>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</si>
  <si>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</si>
  <si>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</si>
  <si>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</si>
  <si>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</si>
  <si>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</si>
  <si>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</si>
  <si>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</si>
  <si>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</si>
  <si>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</si>
  <si>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</si>
  <si>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</si>
  <si>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</si>
  <si>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</si>
  <si>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</si>
  <si>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</si>
  <si>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</si>
  <si>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</si>
  <si>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</si>
  <si>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</si>
  <si>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</si>
  <si>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</si>
  <si>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</si>
  <si>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</si>
  <si>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</si>
  <si>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</si>
  <si>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</si>
  <si>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</si>
  <si>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</si>
  <si>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</si>
  <si>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</si>
  <si>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</si>
  <si>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</si>
  <si>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</si>
  <si>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</si>
  <si>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</si>
  <si>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</si>
  <si>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</si>
  <si>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</si>
  <si>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</si>
  <si>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</si>
  <si>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</si>
  <si>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</si>
  <si>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</si>
  <si>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</si>
  <si>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</si>
  <si>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</si>
  <si>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</si>
  <si>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</si>
  <si>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</si>
  <si>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</si>
  <si>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</si>
  <si>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</si>
  <si>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</si>
  <si>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</si>
  <si>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</si>
  <si>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</si>
  <si>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</si>
  <si>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</si>
  <si>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</si>
  <si>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</si>
  <si>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</si>
  <si>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</si>
  <si>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</si>
  <si>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</si>
  <si>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</si>
  <si>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</si>
  <si>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</si>
  <si>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</si>
  <si>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</si>
  <si>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</si>
  <si>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</si>
  <si>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</si>
  <si>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</si>
  <si>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</si>
  <si>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</si>
  <si>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</si>
  <si>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</si>
  <si>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</si>
  <si>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</si>
  <si>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</si>
  <si>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</si>
  <si>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</si>
  <si>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</si>
  <si>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</si>
  <si>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</si>
  <si>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</si>
  <si>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</si>
  <si>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</si>
  <si>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</si>
  <si>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</si>
  <si>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</si>
  <si>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</si>
  <si>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</si>
  <si>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</si>
  <si>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</si>
  <si>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</si>
  <si>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</si>
  <si>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</si>
  <si>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</si>
  <si>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</si>
  <si>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</si>
  <si>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</si>
  <si>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</si>
  <si>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</si>
  <si>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</si>
  <si>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</si>
  <si>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</si>
  <si>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</si>
  <si>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</si>
  <si>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</si>
  <si>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</si>
  <si>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</si>
  <si>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</si>
  <si>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</si>
  <si>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</si>
  <si>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</si>
  <si>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</si>
  <si>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</si>
  <si>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</si>
  <si>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</si>
  <si>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</si>
  <si>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</si>
  <si>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</si>
  <si>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</si>
  <si>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</si>
  <si>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</si>
  <si>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</si>
  <si>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</si>
  <si>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</si>
  <si>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</si>
  <si>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</si>
  <si>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</si>
  <si>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</si>
  <si>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</si>
  <si>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</si>
  <si>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</si>
  <si>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</si>
  <si>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</si>
  <si>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</si>
  <si>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</si>
  <si>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</si>
  <si>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</si>
  <si>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</si>
  <si>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</si>
  <si>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</si>
  <si>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</si>
  <si>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</si>
  <si>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</si>
  <si>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</si>
  <si>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</si>
  <si>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</si>
  <si>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</si>
  <si>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</si>
  <si>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</si>
  <si>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</si>
  <si>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</si>
  <si>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</si>
  <si>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</si>
  <si>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</si>
  <si>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</si>
  <si>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</si>
  <si>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</si>
  <si>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</si>
  <si>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</si>
  <si>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</si>
  <si>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</si>
  <si>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</si>
  <si>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</si>
  <si>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</si>
  <si>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</si>
  <si>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</si>
  <si>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</si>
  <si>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</si>
  <si>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</si>
  <si>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</si>
  <si>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</si>
  <si>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</si>
  <si>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</si>
  <si>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</si>
  <si>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</si>
  <si>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</si>
  <si>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</si>
  <si>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</si>
  <si>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</si>
  <si>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</si>
  <si>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</si>
  <si>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</si>
  <si>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</si>
  <si>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</si>
  <si>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</si>
  <si>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</si>
  <si>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</si>
  <si>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</si>
  <si>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</si>
  <si>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</si>
  <si>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</si>
  <si>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</si>
  <si>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</si>
  <si>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</si>
  <si>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</si>
  <si>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</si>
  <si>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</si>
  <si>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</si>
  <si>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</si>
  <si>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</si>
  <si>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</si>
  <si>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</si>
  <si>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</si>
  <si>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</si>
  <si>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</si>
  <si>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</si>
  <si>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</si>
  <si>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</si>
  <si>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</si>
  <si>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</si>
  <si>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</si>
  <si>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</si>
  <si>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</si>
  <si>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</si>
  <si>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</si>
  <si>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</si>
  <si>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</si>
  <si>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</si>
  <si>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</si>
  <si>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</si>
  <si>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</si>
  <si>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</si>
  <si>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</si>
  <si>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</si>
  <si>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</si>
  <si>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</si>
  <si>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</si>
  <si>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</si>
  <si>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</si>
  <si>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</si>
  <si>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</si>
  <si>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</si>
  <si>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</si>
  <si>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</si>
  <si>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</si>
  <si>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</si>
  <si>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</si>
  <si>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</si>
  <si>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</si>
  <si>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</si>
  <si>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</si>
  <si>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</si>
  <si>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</si>
  <si>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</si>
  <si>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</si>
  <si>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</si>
  <si>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</si>
  <si>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</si>
  <si>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</si>
  <si>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</si>
  <si>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</si>
  <si>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</si>
  <si>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</si>
  <si>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</si>
  <si>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</si>
  <si>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</si>
  <si>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</si>
  <si>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</si>
  <si>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</si>
  <si>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</si>
  <si>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</si>
  <si>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</si>
  <si>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</si>
  <si>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</si>
  <si>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</si>
  <si>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</si>
  <si>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</si>
  <si>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</si>
  <si>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</si>
  <si>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</si>
  <si>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</si>
  <si>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</si>
  <si>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</si>
  <si>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</si>
  <si>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</si>
  <si>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</si>
  <si>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</si>
  <si>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</si>
  <si>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</si>
  <si>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</si>
  <si>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</si>
  <si>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</si>
  <si>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</si>
  <si>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</si>
  <si>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</si>
  <si>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</si>
  <si>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</si>
  <si>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</si>
  <si>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</si>
  <si>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</si>
  <si>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</si>
  <si>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</si>
  <si>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</si>
  <si>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</si>
  <si>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</si>
  <si>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</si>
  <si>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</si>
  <si>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</si>
  <si>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</si>
  <si>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</si>
  <si>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</si>
  <si>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</si>
  <si>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</si>
  <si>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</si>
  <si>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</si>
  <si>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</si>
  <si>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</si>
  <si>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</si>
  <si>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</si>
  <si>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</si>
  <si>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</si>
  <si>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</si>
  <si>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</si>
  <si>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</si>
  <si>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</si>
  <si>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</si>
  <si>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</si>
  <si>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</si>
  <si>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</si>
  <si>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</si>
  <si>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</si>
  <si>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</si>
  <si>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</si>
  <si>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</si>
  <si>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</si>
  <si>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</si>
  <si>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</si>
  <si>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</si>
  <si>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</si>
  <si>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</si>
  <si>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</si>
  <si>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</si>
  <si>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</si>
  <si>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</si>
  <si>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</si>
  <si>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</si>
  <si>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</si>
  <si>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</si>
  <si>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</si>
  <si>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</si>
  <si>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</si>
  <si>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</si>
  <si>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</si>
  <si>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</si>
  <si>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</si>
  <si>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</si>
  <si>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</si>
  <si>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</si>
  <si>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</si>
  <si>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</si>
  <si>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</si>
  <si>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</si>
  <si>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</si>
  <si>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</si>
  <si>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</si>
  <si>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</si>
  <si>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</si>
  <si>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</si>
  <si>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</si>
  <si>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</si>
  <si>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</si>
  <si>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</si>
  <si>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</si>
  <si>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</si>
  <si>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</si>
  <si>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</si>
  <si>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</si>
  <si>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</si>
  <si>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</si>
  <si>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</si>
  <si>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</si>
  <si>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</si>
  <si>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</si>
  <si>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</si>
  <si>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</si>
  <si>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</si>
  <si>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</si>
  <si>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</si>
  <si>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</si>
  <si>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</si>
  <si>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</si>
  <si>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</si>
  <si>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</si>
  <si>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</si>
  <si>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</si>
  <si>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</si>
  <si>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</si>
  <si>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</si>
  <si>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</si>
  <si>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</si>
  <si>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</si>
  <si>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</si>
  <si>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</si>
  <si>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</si>
  <si>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</si>
  <si>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</si>
  <si>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</si>
  <si>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</si>
  <si>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</si>
  <si>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</si>
  <si>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</si>
  <si>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</si>
  <si>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</si>
  <si>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</si>
  <si>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</si>
  <si>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</si>
  <si>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</si>
  <si>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</si>
  <si>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</si>
  <si>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</si>
  <si>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</si>
  <si>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</si>
  <si>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</si>
  <si>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</si>
  <si>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</si>
  <si>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</si>
  <si>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</si>
  <si>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</si>
  <si>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</si>
  <si>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</si>
  <si>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</si>
  <si>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</si>
  <si>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</si>
  <si>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</si>
  <si>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</si>
  <si>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</si>
  <si>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</si>
  <si>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</si>
  <si>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</si>
  <si>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</si>
  <si>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</si>
  <si>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</si>
  <si>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</si>
  <si>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</si>
  <si>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</si>
  <si>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</si>
  <si>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</si>
  <si>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</si>
  <si>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</si>
  <si>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</si>
  <si>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</si>
  <si>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</si>
  <si>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</si>
  <si>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</si>
  <si>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</si>
  <si>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</si>
  <si>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</si>
  <si>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</si>
  <si>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</si>
  <si>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</si>
  <si>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</si>
  <si>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</si>
  <si>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</si>
  <si>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</si>
  <si>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</si>
  <si>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</si>
  <si>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</si>
  <si>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</si>
  <si>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</si>
  <si>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</si>
  <si>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</si>
  <si>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</si>
  <si>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</si>
  <si>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</si>
  <si>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</si>
  <si>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</si>
  <si>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</si>
  <si>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</si>
  <si>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</si>
  <si>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</si>
  <si>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</si>
  <si>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</si>
  <si>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</si>
  <si>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</si>
  <si>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</si>
  <si>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</si>
  <si>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</si>
  <si>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</si>
  <si>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</si>
  <si>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</si>
  <si>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</si>
  <si>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</si>
  <si>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</si>
  <si>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</si>
  <si>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</si>
  <si>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</si>
  <si>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</si>
  <si>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</si>
  <si>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</si>
  <si>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</si>
  <si>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</si>
  <si>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</si>
  <si>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</si>
  <si>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</si>
  <si>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</si>
  <si>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</si>
  <si>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</si>
  <si>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</si>
  <si>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</si>
  <si>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</si>
  <si>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</si>
  <si>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</si>
  <si>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</si>
  <si>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</si>
  <si>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</si>
  <si>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</si>
  <si>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</si>
  <si>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</si>
  <si>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</si>
  <si>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</si>
  <si>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</si>
  <si>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</si>
  <si>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</si>
  <si>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</si>
  <si>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</si>
  <si>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</si>
  <si>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</si>
  <si>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</si>
  <si>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</si>
  <si>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</si>
  <si>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</si>
  <si>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</si>
  <si>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</si>
  <si>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</si>
  <si>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</si>
  <si>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</si>
  <si>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</si>
  <si>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</si>
  <si>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</si>
  <si>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</si>
  <si>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</si>
  <si>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</si>
  <si>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</si>
  <si>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</si>
  <si>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</si>
  <si>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</si>
  <si>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</si>
  <si>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</si>
  <si>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</si>
  <si>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</si>
  <si>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</si>
  <si>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</si>
  <si>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</si>
  <si>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</si>
  <si>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</si>
  <si>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</si>
  <si>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</si>
  <si>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</si>
  <si>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</si>
  <si>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</si>
  <si>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</si>
  <si>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</si>
  <si>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</si>
  <si>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</si>
  <si>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</si>
  <si>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</si>
  <si>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</si>
  <si>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</si>
  <si>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</si>
  <si>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</si>
  <si>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</si>
  <si>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</si>
  <si>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</si>
  <si>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</si>
  <si>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</si>
  <si>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</si>
  <si>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</si>
  <si>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</si>
  <si>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</si>
  <si>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</si>
  <si>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</si>
  <si>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</si>
  <si>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</si>
  <si>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</si>
  <si>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</si>
  <si>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</si>
  <si>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</si>
  <si>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</si>
  <si>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</si>
  <si>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</si>
  <si>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</si>
  <si>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</si>
  <si>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</si>
  <si>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</si>
  <si>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</si>
  <si>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</si>
  <si>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</si>
  <si>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</si>
  <si>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</si>
  <si>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</si>
  <si>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</si>
  <si>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</si>
  <si>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</si>
  <si>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</si>
  <si>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</si>
  <si>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</si>
  <si>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</si>
  <si>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</si>
  <si>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</si>
  <si>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</si>
  <si>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</si>
  <si>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</si>
  <si>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</si>
  <si>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</si>
  <si>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</si>
  <si>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</si>
  <si>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</si>
  <si>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</si>
  <si>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</si>
  <si>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</si>
  <si>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</si>
  <si>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</si>
  <si>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</si>
  <si>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</si>
  <si>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</si>
  <si>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</si>
  <si>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</si>
  <si>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</si>
  <si>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</si>
  <si>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</si>
  <si>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</si>
  <si>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</si>
  <si>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</si>
  <si>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</si>
  <si>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</si>
  <si>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</si>
  <si>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</si>
  <si>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</si>
  <si>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</si>
  <si>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</si>
  <si>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</si>
  <si>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</si>
  <si>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</si>
  <si>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</si>
  <si>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</si>
  <si>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</si>
  <si>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</si>
  <si>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</si>
  <si>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</si>
  <si>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</si>
  <si>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</si>
  <si>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</si>
  <si>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</si>
  <si>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</si>
  <si>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</si>
  <si>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</si>
  <si>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</si>
  <si>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</si>
  <si>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</si>
  <si>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</si>
  <si>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</si>
  <si>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</si>
  <si>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</si>
  <si>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</si>
  <si>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</si>
  <si>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</si>
  <si>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</si>
  <si>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</si>
  <si>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</si>
  <si>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</si>
  <si>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</si>
  <si>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</si>
  <si>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</si>
  <si>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</si>
  <si>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</si>
  <si>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</si>
  <si>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</si>
  <si>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</si>
  <si>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</si>
  <si>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</si>
  <si>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</si>
  <si>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</si>
  <si>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</si>
  <si>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</si>
  <si>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</si>
  <si>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</si>
  <si>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</si>
  <si>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</si>
  <si>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</si>
  <si>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</si>
  <si>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</si>
  <si>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</si>
  <si>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</si>
  <si>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</si>
  <si>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</si>
  <si>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</si>
  <si>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</si>
  <si>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</si>
  <si>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</si>
  <si>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</si>
  <si>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</si>
  <si>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</si>
  <si>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</si>
  <si>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</si>
  <si>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</si>
  <si>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</si>
  <si>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</si>
  <si>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</si>
  <si>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</si>
  <si>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</si>
  <si>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</si>
  <si>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</si>
  <si>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</si>
  <si>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</si>
  <si>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</si>
  <si>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</si>
  <si>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</si>
  <si>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</si>
  <si>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</si>
  <si>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</si>
  <si>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</si>
  <si>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</si>
  <si>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</si>
  <si>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</si>
  <si>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</si>
  <si>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</si>
  <si>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</si>
  <si>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</si>
  <si>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</si>
  <si>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</si>
  <si>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</si>
  <si>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</si>
  <si>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</si>
  <si>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</si>
  <si>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</si>
  <si>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</si>
  <si>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</si>
  <si>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</si>
  <si>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</si>
  <si>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</si>
  <si>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</si>
  <si>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</si>
  <si>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</si>
  <si>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</si>
  <si>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</si>
  <si>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</si>
  <si>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</si>
  <si>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</si>
  <si>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</si>
  <si>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</si>
  <si>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</si>
  <si>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</si>
  <si>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</si>
  <si>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</si>
  <si>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</si>
  <si>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</si>
  <si>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</si>
  <si>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</si>
  <si>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</si>
  <si>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</si>
  <si>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</si>
  <si>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</si>
  <si>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</si>
  <si>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</si>
  <si>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</si>
  <si>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</si>
  <si>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</si>
  <si>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</si>
  <si>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</si>
  <si>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</si>
  <si>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</si>
  <si>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</si>
  <si>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</si>
  <si>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</si>
  <si>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</si>
  <si>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</si>
  <si>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</si>
  <si>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</si>
  <si>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</si>
  <si>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</si>
  <si>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</si>
  <si>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</si>
  <si>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</si>
  <si>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</si>
  <si>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</si>
  <si>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</si>
  <si>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</si>
  <si>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</si>
  <si>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</si>
  <si>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</si>
  <si>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</si>
  <si>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</si>
  <si>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</si>
  <si>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</si>
  <si>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</si>
  <si>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</si>
  <si>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</si>
  <si>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</si>
  <si>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</si>
  <si>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</si>
  <si>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</si>
  <si>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</si>
  <si>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</si>
  <si>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</si>
  <si>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</si>
  <si>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</si>
  <si>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</si>
  <si>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</si>
  <si>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</si>
  <si>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</si>
  <si>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</si>
  <si>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</si>
  <si>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</si>
  <si>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</si>
  <si>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</si>
  <si>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</si>
  <si>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</si>
  <si>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</si>
  <si>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</si>
  <si>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</si>
  <si>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</si>
  <si>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</si>
  <si>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</si>
  <si>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</si>
  <si>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</si>
  <si>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</si>
  <si>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</si>
  <si>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</si>
  <si>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</si>
  <si>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</si>
  <si>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</si>
  <si>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</si>
  <si>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</si>
  <si>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</si>
  <si>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</si>
  <si>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</si>
  <si>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</si>
  <si>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</si>
  <si>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</si>
  <si>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</si>
  <si>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</si>
  <si>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</si>
  <si>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</si>
  <si>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</si>
  <si>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</si>
  <si>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</si>
  <si>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</si>
  <si>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</si>
  <si>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</si>
  <si>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</si>
  <si>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</si>
  <si>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</si>
  <si>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</si>
  <si>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</si>
  <si>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</si>
  <si>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</si>
  <si>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</si>
  <si>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</si>
  <si>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</si>
  <si>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</si>
  <si>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</si>
  <si>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</si>
  <si>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</si>
  <si>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</si>
  <si>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</si>
  <si>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</si>
  <si>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</si>
  <si>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</si>
  <si>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</si>
  <si>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</si>
  <si>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</si>
  <si>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</si>
  <si>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</si>
  <si>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</si>
  <si>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</si>
  <si>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</si>
  <si>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</si>
  <si>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</si>
  <si>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</si>
  <si>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</si>
  <si>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</si>
  <si>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</si>
  <si>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</si>
  <si>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</si>
  <si>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</si>
  <si>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</si>
  <si>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</si>
  <si>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</si>
  <si>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</si>
  <si>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</si>
  <si>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</si>
  <si>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</si>
  <si>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</si>
  <si>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</si>
  <si>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</si>
  <si>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</si>
  <si>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</si>
  <si>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</si>
  <si>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</si>
  <si>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</si>
  <si>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</si>
  <si>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</si>
  <si>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</si>
  <si>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</si>
  <si>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</si>
  <si>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</si>
  <si>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</si>
  <si>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</si>
  <si>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</si>
  <si>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</si>
  <si>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</si>
  <si>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</si>
  <si>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</si>
  <si>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</si>
  <si>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</si>
  <si>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</si>
  <si>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</si>
  <si>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</si>
  <si>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</si>
  <si>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</si>
  <si>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</si>
  <si>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</si>
  <si>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</si>
  <si>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</si>
  <si>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</si>
  <si>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</si>
  <si>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</si>
  <si>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</si>
  <si>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</si>
  <si>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</si>
  <si>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</si>
  <si>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</si>
  <si>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</si>
  <si>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</si>
  <si>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</si>
  <si>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</si>
  <si>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</si>
  <si>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</si>
  <si>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</si>
  <si>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</si>
  <si>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</si>
  <si>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</si>
  <si>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</si>
  <si>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</si>
  <si>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</si>
  <si>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</si>
  <si>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</si>
  <si>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</si>
  <si>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</si>
  <si>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</si>
  <si>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</si>
  <si>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</si>
  <si>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</si>
  <si>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</si>
  <si>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</si>
  <si>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</si>
  <si>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</si>
  <si>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</si>
  <si>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</si>
  <si>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</si>
  <si>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</si>
  <si>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</si>
  <si>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</si>
  <si>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</si>
  <si>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</si>
  <si>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</si>
  <si>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</si>
  <si>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</si>
  <si>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</si>
  <si>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</si>
  <si>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</si>
  <si>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</si>
  <si>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</si>
  <si>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</si>
  <si>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</si>
  <si>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</si>
  <si>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</si>
  <si>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</si>
  <si>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</si>
  <si>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</si>
  <si>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</si>
  <si>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</si>
  <si>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</si>
  <si>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</si>
  <si>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</si>
  <si>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</si>
  <si>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</si>
  <si>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</si>
  <si>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</si>
  <si>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</si>
  <si>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</si>
  <si>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</si>
  <si>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</si>
  <si>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</si>
  <si>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</si>
  <si>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</si>
  <si>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</si>
  <si>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</si>
  <si>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</si>
  <si>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</si>
  <si>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</si>
  <si>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</si>
  <si>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</si>
  <si>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</si>
  <si>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</si>
  <si>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</si>
  <si>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</si>
  <si>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</si>
  <si>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</si>
  <si>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</si>
  <si>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</si>
  <si>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</si>
  <si>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</si>
  <si>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</si>
  <si>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</si>
  <si>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</si>
  <si>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</si>
  <si>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</si>
  <si>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</si>
  <si>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</si>
  <si>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</si>
  <si>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</si>
  <si>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</si>
  <si>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</si>
  <si>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</si>
  <si>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</si>
  <si>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</si>
  <si>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</si>
  <si>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</si>
  <si>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</si>
  <si>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</si>
  <si>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</si>
  <si>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</si>
  <si>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</si>
  <si>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</si>
  <si>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</si>
  <si>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</si>
  <si>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</si>
  <si>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</si>
  <si>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</si>
  <si>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</si>
  <si>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</si>
  <si>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</si>
  <si>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</si>
  <si>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</si>
  <si>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</si>
  <si>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</si>
  <si>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</si>
  <si>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</si>
  <si>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</si>
  <si>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</si>
  <si>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</si>
  <si>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</si>
  <si>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</si>
  <si>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</si>
  <si>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</si>
  <si>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</si>
  <si>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</si>
  <si>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</si>
  <si>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</si>
  <si>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</si>
  <si>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</si>
  <si>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</si>
  <si>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</si>
  <si>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</si>
  <si>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</si>
  <si>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</si>
  <si>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</si>
  <si>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</si>
  <si>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</si>
  <si>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</si>
  <si>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</si>
  <si>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</si>
  <si>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</si>
  <si>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</si>
  <si>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</si>
  <si>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</si>
  <si>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</si>
  <si>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</si>
  <si>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</si>
  <si>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</si>
  <si>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</si>
  <si>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</si>
  <si>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</si>
  <si>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</si>
  <si>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</si>
  <si>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</si>
  <si>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</si>
  <si>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</si>
  <si>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</si>
  <si>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</si>
  <si>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</si>
  <si>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</si>
  <si>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</si>
  <si>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</si>
  <si>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</si>
  <si>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</si>
  <si>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</si>
  <si>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</si>
  <si>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</si>
  <si>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</si>
  <si>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</si>
  <si>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</si>
  <si>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</si>
  <si>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</si>
  <si>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</si>
  <si>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</si>
  <si>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</si>
  <si>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</si>
  <si>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</si>
  <si>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</si>
  <si>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</si>
  <si>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</si>
  <si>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</si>
  <si>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</si>
  <si>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</si>
  <si>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</si>
  <si>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</si>
  <si>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</si>
  <si>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</si>
  <si>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</si>
  <si>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</si>
  <si>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</si>
  <si>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</si>
  <si>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</si>
  <si>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</si>
  <si>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</si>
  <si>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</si>
  <si>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</si>
  <si>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</si>
  <si>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</si>
  <si>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</si>
  <si>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</si>
  <si>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</si>
  <si>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</si>
  <si>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</si>
  <si>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</si>
  <si>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</si>
  <si>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</si>
  <si>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</si>
  <si>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</si>
  <si>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</si>
  <si>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</si>
  <si>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</si>
  <si>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</si>
  <si>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</si>
  <si>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</si>
  <si>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</si>
  <si>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</si>
  <si>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</si>
  <si>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</si>
  <si>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</si>
  <si>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</si>
  <si>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</si>
  <si>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</si>
  <si>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</si>
  <si>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</si>
  <si>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</si>
  <si>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</si>
  <si>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</si>
  <si>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</si>
  <si>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</si>
  <si>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</si>
  <si>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</si>
  <si>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</si>
  <si>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</si>
  <si>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</si>
  <si>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</si>
  <si>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</si>
  <si>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</si>
  <si>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</si>
  <si>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</si>
  <si>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</si>
  <si>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</si>
  <si>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</si>
  <si>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</si>
  <si>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</si>
  <si>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</si>
  <si>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</si>
  <si>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</si>
  <si>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</si>
  <si>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</si>
  <si>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</si>
  <si>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</si>
  <si>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</si>
  <si>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</si>
  <si>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</si>
  <si>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</si>
  <si>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</si>
  <si>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</si>
  <si>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</si>
  <si>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</si>
  <si>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</si>
  <si>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</si>
  <si>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</si>
  <si>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</si>
  <si>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</si>
  <si>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</si>
  <si>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</si>
  <si>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</si>
  <si>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</si>
  <si>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</si>
  <si>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</si>
  <si>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</si>
  <si>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</si>
  <si>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</si>
  <si>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</si>
  <si>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</si>
  <si>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</si>
  <si>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</si>
  <si>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</si>
  <si>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</si>
  <si>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</si>
  <si>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</si>
  <si>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</si>
  <si>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</si>
  <si>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</si>
  <si>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</si>
  <si>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</si>
  <si>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</si>
  <si>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</si>
  <si>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</si>
  <si>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</si>
  <si>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</si>
  <si>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</si>
  <si>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</si>
  <si>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</si>
  <si>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</si>
  <si>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</si>
  <si>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</si>
  <si>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</si>
  <si>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</si>
  <si>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</si>
  <si>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</si>
  <si>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</si>
  <si>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</si>
  <si>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</si>
  <si>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</si>
  <si>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</si>
  <si>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</si>
  <si>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</si>
  <si>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</si>
  <si>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</si>
  <si>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</si>
  <si>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</si>
  <si>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</si>
  <si>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</si>
  <si>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</si>
  <si>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</si>
  <si>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</si>
  <si>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</si>
  <si>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</si>
  <si>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</si>
  <si>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</si>
  <si>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</si>
  <si>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</si>
  <si>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</si>
  <si>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</si>
  <si>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</si>
  <si>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</si>
  <si>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</si>
  <si>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</si>
  <si>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</si>
  <si>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</si>
  <si>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</si>
  <si>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</si>
  <si>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</si>
  <si>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</si>
  <si>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</si>
  <si>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</si>
  <si>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</si>
  <si>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</si>
  <si>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</si>
  <si>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</si>
  <si>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</si>
  <si>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</si>
  <si>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</si>
  <si>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</si>
  <si>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</si>
  <si>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</si>
  <si>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</si>
  <si>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</si>
  <si>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</si>
  <si>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</si>
  <si>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</si>
  <si>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</si>
  <si>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</si>
  <si>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</si>
  <si>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</si>
  <si>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</si>
  <si>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</si>
  <si>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</si>
  <si>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</si>
  <si>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</si>
  <si>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</si>
  <si>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</si>
  <si>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</si>
  <si>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</si>
  <si>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</si>
  <si>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</si>
  <si>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</si>
  <si>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</si>
  <si>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</si>
  <si>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</si>
  <si>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</si>
  <si>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</si>
  <si>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</si>
  <si>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</si>
  <si>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</si>
  <si>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</si>
  <si>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</si>
  <si>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</si>
  <si>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</si>
  <si>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</si>
  <si>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</si>
  <si>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</si>
  <si>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</si>
  <si>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</si>
  <si>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</si>
  <si>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</si>
  <si>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</si>
  <si>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</si>
  <si>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</si>
  <si>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</si>
  <si>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</si>
  <si>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</si>
  <si>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</si>
  <si>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</si>
  <si>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</si>
  <si>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</si>
  <si>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</si>
  <si>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</si>
  <si>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</si>
  <si>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</si>
  <si>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</si>
  <si>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</si>
  <si>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</si>
  <si>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</si>
  <si>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</si>
  <si>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</si>
  <si>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</si>
  <si>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</si>
  <si>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</si>
  <si>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</si>
  <si>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</si>
  <si>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</si>
  <si>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</si>
  <si>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</si>
  <si>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</si>
  <si>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</si>
  <si>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</si>
  <si>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</si>
  <si>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</si>
  <si>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</si>
  <si>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</si>
  <si>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</si>
  <si>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</si>
  <si>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</si>
  <si>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</si>
  <si>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</si>
  <si>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</si>
  <si>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</si>
  <si>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</si>
  <si>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</si>
  <si>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</si>
  <si>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</si>
  <si>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</si>
  <si>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</si>
  <si>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</si>
  <si>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</si>
  <si>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</si>
  <si>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</si>
  <si>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</si>
  <si>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</si>
  <si>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</si>
  <si>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</si>
  <si>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</si>
  <si>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</si>
  <si>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</si>
  <si>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</si>
  <si>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</si>
  <si>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</si>
  <si>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</si>
  <si>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</si>
  <si>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</si>
  <si>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</si>
  <si>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</si>
  <si>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</si>
  <si>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</si>
  <si>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</si>
  <si>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</si>
  <si>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</si>
  <si>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</si>
  <si>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</si>
  <si>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</si>
  <si>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</si>
  <si>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</si>
  <si>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</si>
  <si>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</si>
  <si>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</si>
  <si>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</si>
  <si>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</si>
  <si>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</si>
  <si>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</si>
  <si>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</si>
  <si>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</si>
  <si>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</si>
  <si>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</si>
  <si>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</si>
  <si>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</si>
  <si>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</si>
  <si>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</si>
  <si>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</si>
  <si>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</si>
  <si>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</si>
  <si>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</si>
  <si>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</si>
  <si>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</si>
  <si>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</si>
  <si>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</si>
  <si>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</si>
  <si>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</si>
  <si>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</si>
  <si>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</si>
  <si>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</si>
  <si>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</si>
  <si>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</si>
  <si>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</si>
  <si>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</si>
  <si>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</si>
  <si>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</si>
  <si>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</si>
  <si>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</si>
  <si>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</si>
  <si>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</si>
  <si>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</si>
  <si>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</si>
  <si>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</si>
  <si>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</si>
  <si>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</si>
  <si>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</si>
  <si>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</si>
  <si>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</si>
  <si>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</si>
  <si>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</si>
  <si>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</si>
  <si>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</si>
  <si>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</si>
  <si>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</si>
  <si>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</si>
  <si>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</si>
  <si>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</si>
  <si>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</si>
  <si>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</si>
  <si>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</si>
  <si>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</si>
  <si>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</si>
  <si>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</si>
  <si>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</si>
  <si>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</si>
  <si>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</si>
  <si>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</si>
  <si>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</si>
  <si>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</si>
  <si>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</si>
  <si>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</si>
  <si>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</si>
  <si>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</si>
  <si>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</si>
  <si>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</si>
  <si>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</si>
  <si>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</si>
  <si>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</si>
  <si>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</si>
  <si>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</si>
  <si>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</si>
  <si>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</si>
  <si>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</si>
  <si>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</si>
  <si>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</si>
  <si>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</si>
  <si>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</si>
  <si>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</si>
  <si>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</si>
  <si>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</si>
  <si>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</si>
  <si>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</si>
  <si>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</si>
  <si>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</si>
  <si>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</si>
  <si>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</si>
  <si>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</si>
  <si>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</si>
  <si>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</si>
  <si>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</si>
  <si>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</si>
  <si>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</si>
  <si>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</si>
  <si>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</si>
  <si>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</si>
  <si>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</si>
  <si>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</si>
  <si>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</si>
  <si>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</si>
  <si>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</si>
  <si>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</si>
  <si>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</si>
  <si>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</si>
  <si>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</si>
  <si>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</si>
  <si>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</si>
  <si>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</si>
  <si>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</si>
  <si>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</si>
  <si>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</si>
  <si>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</si>
  <si>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</si>
  <si>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</si>
  <si>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</si>
  <si>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</si>
  <si>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</si>
  <si>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</si>
  <si>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</si>
  <si>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</si>
  <si>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</si>
  <si>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</si>
  <si>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</si>
  <si>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</si>
  <si>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</si>
  <si>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</si>
  <si>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</si>
  <si>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</si>
  <si>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</si>
  <si>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</si>
  <si>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</si>
  <si>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</si>
  <si>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</si>
  <si>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</si>
  <si>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</si>
  <si>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</si>
  <si>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</si>
  <si>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</si>
  <si>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</si>
  <si>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</si>
  <si>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</si>
  <si>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</si>
  <si>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</si>
  <si>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</si>
  <si>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</si>
  <si>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</si>
  <si>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</si>
  <si>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</si>
  <si>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</si>
  <si>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</si>
  <si>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</si>
  <si>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</si>
  <si>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</si>
  <si>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</si>
  <si>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</si>
  <si>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</si>
  <si>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</si>
  <si>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</si>
  <si>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</si>
  <si>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</si>
  <si>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</si>
  <si>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</si>
  <si>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</si>
  <si>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</si>
  <si>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</si>
  <si>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</si>
  <si>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</si>
  <si>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</si>
  <si>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</si>
  <si>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</si>
  <si>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</si>
  <si>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</si>
  <si>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</si>
  <si>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</si>
  <si>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</si>
  <si>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</si>
  <si>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</si>
  <si>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</si>
  <si>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</si>
  <si>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</si>
  <si>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</si>
  <si>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</si>
  <si>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</si>
  <si>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</si>
  <si>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</si>
  <si>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</si>
  <si>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</si>
  <si>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</si>
  <si>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</si>
  <si>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</si>
  <si>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</si>
  <si>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</si>
  <si>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</si>
  <si>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</si>
  <si>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</si>
  <si>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</si>
  <si>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</si>
  <si>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</si>
  <si>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</si>
  <si>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</si>
  <si>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</si>
  <si>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</si>
  <si>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</si>
  <si>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</si>
  <si>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</si>
  <si>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</si>
  <si>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</si>
  <si>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</si>
  <si>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</si>
  <si>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</si>
  <si>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</si>
  <si>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</si>
  <si>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</si>
  <si>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</si>
  <si>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</si>
  <si>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</si>
  <si>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</si>
  <si>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</si>
  <si>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</si>
  <si>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</si>
  <si>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</si>
  <si>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</si>
  <si>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</si>
  <si>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</si>
  <si>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</si>
  <si>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</si>
  <si>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</si>
  <si>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</si>
  <si>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</si>
  <si>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</si>
  <si>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</si>
  <si>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</si>
  <si>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</si>
  <si>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</si>
  <si>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</si>
  <si>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</si>
  <si>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</si>
  <si>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</si>
  <si>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</si>
  <si>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</si>
  <si>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</si>
  <si>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</si>
  <si>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</si>
  <si>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</si>
  <si>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</si>
  <si>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</si>
  <si>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</si>
  <si>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</si>
  <si>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</si>
  <si>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</si>
  <si>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</si>
  <si>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</si>
  <si>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</si>
  <si>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</si>
  <si>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</si>
  <si>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</si>
  <si>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</si>
  <si>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</si>
  <si>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</si>
  <si>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</si>
  <si>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</si>
  <si>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</si>
  <si>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</si>
  <si>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</si>
  <si>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</si>
  <si>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</si>
  <si>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</si>
  <si>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</si>
  <si>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</si>
  <si>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</si>
  <si>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</si>
  <si>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</si>
  <si>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</si>
  <si>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</si>
  <si>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</si>
  <si>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</si>
  <si>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</si>
  <si>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</si>
  <si>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</si>
  <si>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</si>
  <si>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</si>
  <si>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</si>
  <si>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</si>
  <si>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</si>
  <si>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</si>
  <si>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</si>
  <si>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</si>
  <si>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</si>
  <si>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</si>
  <si>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</si>
  <si>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</si>
  <si>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</si>
  <si>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</si>
  <si>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</si>
  <si>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</si>
  <si>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</si>
  <si>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</si>
  <si>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</si>
  <si>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</si>
  <si>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</si>
  <si>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</si>
  <si>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</si>
  <si>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</si>
  <si>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</si>
  <si>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</si>
  <si>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</si>
  <si>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</si>
  <si>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</si>
  <si>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</si>
  <si>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</si>
  <si>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</si>
  <si>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</si>
  <si>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</si>
  <si>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</si>
  <si>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</si>
  <si>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</si>
  <si>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</si>
  <si>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</si>
  <si>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</si>
  <si>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</si>
  <si>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</si>
  <si>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</si>
  <si>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</si>
  <si>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</si>
  <si>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</si>
  <si>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</si>
  <si>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</si>
  <si>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</si>
  <si>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</si>
  <si>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</si>
  <si>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</si>
  <si>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</si>
  <si>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</si>
  <si>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</si>
  <si>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</si>
  <si>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</si>
  <si>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</si>
  <si>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</si>
  <si>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</si>
  <si>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</si>
  <si>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</si>
  <si>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</si>
  <si>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</si>
  <si>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</si>
  <si>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</si>
  <si>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</si>
  <si>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</si>
  <si>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</si>
  <si>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</si>
  <si>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</si>
  <si>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</si>
  <si>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</si>
  <si>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</si>
  <si>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</si>
  <si>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</si>
  <si>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</si>
  <si>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</si>
  <si>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</si>
  <si>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</si>
  <si>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</si>
  <si>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</si>
  <si>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</si>
  <si>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</si>
  <si>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</si>
  <si>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</si>
  <si>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</si>
  <si>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</si>
  <si>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</si>
  <si>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</si>
  <si>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</si>
  <si>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</si>
  <si>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</si>
  <si>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</si>
  <si>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</si>
  <si>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</si>
  <si>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</si>
  <si>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</si>
  <si>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</si>
  <si>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</si>
  <si>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</si>
  <si>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</si>
  <si>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</si>
  <si>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</si>
  <si>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</si>
  <si>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</si>
  <si>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</si>
  <si>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</si>
  <si>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</si>
  <si>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</si>
  <si>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</si>
  <si>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</si>
  <si>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</si>
  <si>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</si>
  <si>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</si>
  <si>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</si>
  <si>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</si>
  <si>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</si>
  <si>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</si>
  <si>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</si>
  <si>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</si>
  <si>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</si>
  <si>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</si>
  <si>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</si>
  <si>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</si>
  <si>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</si>
  <si>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</si>
  <si>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</si>
  <si>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</si>
  <si>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</si>
  <si>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</si>
  <si>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</si>
  <si>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</si>
  <si>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</si>
  <si>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</si>
  <si>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</si>
  <si>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</si>
  <si>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</si>
  <si>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</si>
  <si>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</si>
  <si>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</si>
  <si>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</si>
  <si>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</si>
  <si>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</si>
  <si>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</si>
  <si>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</si>
  <si>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</si>
  <si>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</si>
  <si>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</si>
  <si>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</si>
  <si>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</si>
  <si>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</si>
  <si>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</si>
  <si>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</si>
  <si>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</si>
  <si>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</si>
  <si>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</si>
  <si>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</si>
  <si>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</si>
  <si>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</si>
  <si>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</si>
  <si>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</si>
  <si>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</si>
  <si>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</si>
  <si>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</si>
  <si>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</si>
  <si>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</si>
  <si>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</si>
  <si>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</si>
  <si>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</si>
  <si>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</si>
  <si>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</si>
  <si>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</si>
  <si>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</si>
  <si>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</si>
  <si>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</si>
  <si>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</si>
  <si>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</si>
  <si>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</si>
  <si>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</si>
  <si>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</si>
  <si>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</si>
  <si>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</si>
  <si>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</si>
  <si>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</si>
  <si>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</si>
  <si>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</si>
  <si>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</si>
  <si>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</si>
  <si>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</si>
  <si>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</si>
  <si>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</si>
  <si>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</si>
  <si>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</si>
  <si>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</si>
  <si>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</si>
  <si>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</si>
  <si>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</si>
  <si>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</si>
  <si>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</si>
  <si>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</si>
  <si>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</si>
  <si>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</si>
  <si>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</si>
  <si>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</si>
  <si>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</si>
  <si>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</si>
  <si>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</si>
  <si>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</si>
  <si>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</si>
  <si>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</si>
  <si>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</si>
  <si>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</si>
  <si>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</si>
  <si>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</si>
  <si>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</si>
  <si>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</si>
  <si>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</si>
  <si>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</si>
  <si>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</si>
  <si>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</si>
  <si>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</si>
  <si>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</si>
  <si>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</si>
  <si>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</si>
  <si>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</si>
  <si>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</si>
  <si>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</si>
  <si>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</si>
  <si>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</si>
  <si>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</si>
  <si>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</si>
  <si>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</si>
  <si>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</si>
  <si>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</si>
  <si>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</si>
  <si>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</si>
  <si>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</si>
  <si>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</si>
  <si>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</si>
  <si>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</si>
  <si>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</si>
  <si>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</si>
  <si>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</si>
  <si>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</si>
  <si>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</si>
  <si>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</si>
  <si>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</si>
  <si>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</si>
  <si>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</si>
  <si>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</si>
  <si>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</si>
  <si>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</si>
  <si>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</si>
  <si>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</si>
  <si>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</si>
  <si>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</si>
  <si>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</si>
  <si>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</si>
  <si>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</si>
  <si>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</si>
  <si>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</si>
  <si>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</si>
  <si>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</si>
  <si>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</si>
  <si>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</si>
  <si>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</si>
  <si>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</si>
  <si>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</si>
  <si>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</si>
  <si>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</si>
  <si>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</si>
  <si>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</si>
  <si>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</si>
  <si>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</si>
  <si>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</si>
  <si>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</si>
  <si>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</si>
  <si>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</si>
  <si>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</si>
  <si>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</si>
  <si>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</si>
  <si>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</si>
  <si>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</si>
  <si>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</si>
  <si>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</si>
  <si>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</si>
  <si>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</si>
  <si>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</si>
  <si>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</si>
  <si>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</si>
  <si>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</si>
  <si>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</si>
  <si>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</si>
  <si>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</si>
  <si>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</si>
  <si>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</si>
  <si>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</si>
  <si>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</si>
  <si>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</si>
  <si>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</si>
  <si>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</si>
  <si>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</si>
  <si>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</si>
  <si>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</si>
  <si>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</si>
  <si>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</si>
  <si>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</si>
  <si>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</si>
  <si>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</si>
  <si>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</si>
  <si>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</si>
  <si>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</si>
  <si>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</si>
  <si>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</si>
  <si>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</si>
  <si>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</si>
  <si>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</si>
  <si>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</si>
  <si>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</si>
  <si>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</si>
  <si>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</si>
  <si>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</si>
  <si>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</si>
  <si>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</si>
  <si>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</si>
  <si>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</si>
  <si>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</si>
  <si>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</si>
  <si>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</si>
  <si>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</si>
  <si>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</si>
  <si>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</si>
  <si>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</si>
  <si>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</si>
  <si>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</si>
  <si>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</si>
  <si>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</si>
  <si>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</si>
  <si>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</si>
  <si>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</si>
  <si>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</si>
  <si>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</si>
  <si>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</si>
  <si>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</si>
  <si>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</si>
  <si>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</si>
  <si>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</si>
  <si>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</si>
  <si>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</si>
  <si>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</si>
  <si>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</si>
  <si>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</si>
  <si>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</si>
  <si>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</si>
  <si>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</si>
  <si>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</si>
  <si>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</si>
  <si>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</si>
  <si>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</si>
  <si>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</si>
  <si>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</si>
  <si>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</si>
  <si>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</si>
  <si>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</si>
  <si>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</si>
  <si>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</si>
  <si>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</si>
  <si>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</si>
  <si>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</si>
  <si>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</si>
  <si>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</si>
  <si>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</si>
  <si>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</si>
  <si>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</si>
  <si>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</si>
  <si>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</si>
  <si>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</si>
  <si>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</si>
  <si>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</si>
  <si>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</si>
  <si>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</si>
  <si>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</si>
  <si>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</si>
  <si>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</si>
  <si>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</si>
  <si>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</si>
  <si>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</si>
  <si>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</si>
  <si>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</si>
  <si>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</si>
  <si>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</si>
  <si>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</si>
  <si>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</si>
  <si>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</si>
  <si>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</si>
  <si>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</si>
  <si>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</si>
  <si>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</si>
  <si>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</si>
  <si>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</si>
  <si>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</si>
  <si>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</si>
  <si>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</si>
  <si>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</si>
  <si>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</si>
  <si>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</si>
  <si>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</si>
  <si>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</si>
  <si>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</si>
  <si>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</si>
  <si>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</si>
  <si>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</si>
  <si>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</si>
  <si>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</si>
  <si>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</si>
  <si>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</si>
  <si>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</si>
  <si>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</si>
  <si>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</si>
  <si>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</si>
  <si>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</si>
  <si>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</si>
  <si>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</si>
  <si>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</si>
  <si>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</si>
  <si>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</si>
  <si>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</si>
  <si>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</si>
  <si>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</si>
  <si>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</si>
  <si>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</si>
  <si>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</si>
  <si>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</si>
  <si>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</si>
  <si>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</si>
  <si>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</si>
  <si>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</si>
  <si>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</si>
  <si>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</si>
  <si>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</si>
  <si>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</si>
  <si>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</si>
  <si>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</si>
  <si>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</si>
  <si>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</si>
  <si>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</si>
  <si>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</si>
  <si>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</si>
  <si>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</si>
  <si>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</si>
  <si>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</si>
  <si>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</si>
  <si>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</si>
  <si>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</si>
  <si>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</si>
  <si>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</si>
  <si>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</si>
  <si>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</si>
  <si>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</si>
  <si>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</si>
  <si>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</si>
  <si>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</si>
  <si>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</si>
  <si>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</si>
  <si>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</si>
  <si>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</si>
  <si>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</si>
  <si>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</si>
  <si>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</si>
  <si>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</si>
  <si>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</si>
  <si>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</si>
  <si>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</si>
  <si>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</si>
  <si>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</si>
  <si>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</si>
  <si>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</si>
  <si>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</si>
  <si>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</si>
  <si>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</si>
  <si>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</si>
  <si>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</si>
  <si>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</si>
  <si>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</si>
  <si>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</si>
  <si>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</si>
  <si>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</si>
  <si>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</si>
  <si>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</si>
  <si>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</si>
  <si>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</si>
  <si>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</si>
  <si>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</si>
  <si>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</si>
  <si>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</si>
  <si>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</si>
  <si>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</si>
  <si>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</si>
  <si>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</si>
  <si>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</si>
  <si>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</si>
  <si>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</si>
  <si>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</si>
  <si>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</si>
  <si>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</si>
  <si>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</si>
  <si>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</si>
  <si>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</si>
  <si>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</si>
  <si>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</si>
  <si>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</si>
  <si>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</si>
  <si>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</si>
  <si>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</si>
  <si>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</si>
  <si>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</si>
  <si>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</si>
  <si>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</si>
  <si>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</si>
  <si>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</si>
  <si>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</si>
  <si>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</si>
  <si>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</si>
  <si>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</si>
  <si>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</si>
  <si>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</si>
  <si>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</si>
  <si>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</si>
  <si>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</si>
  <si>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</si>
  <si>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</si>
  <si>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</si>
  <si>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</si>
  <si>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</si>
  <si>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</si>
  <si>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</si>
  <si>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</si>
  <si>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</si>
  <si>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</si>
  <si>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</si>
  <si>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</si>
  <si>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</si>
  <si>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</si>
  <si>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</si>
  <si>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</si>
  <si>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</si>
  <si>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</si>
  <si>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</si>
  <si>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</si>
  <si>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</si>
  <si>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</si>
  <si>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</si>
  <si>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</si>
  <si>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</si>
  <si>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</si>
  <si>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</si>
  <si>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</si>
  <si>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</si>
  <si>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</si>
  <si>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</si>
  <si>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</si>
  <si>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</si>
  <si>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</si>
  <si>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</si>
  <si>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</si>
  <si>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</si>
  <si>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</si>
  <si>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</si>
  <si>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</si>
  <si>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</si>
  <si>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</si>
  <si>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</si>
  <si>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</si>
  <si>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</si>
  <si>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</si>
  <si>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</si>
  <si>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</si>
  <si>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</si>
  <si>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</si>
  <si>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</si>
  <si>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</si>
  <si>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</si>
  <si>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</si>
  <si>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</si>
  <si>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</si>
  <si>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</si>
  <si>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</si>
  <si>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</si>
  <si>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</si>
  <si>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</si>
  <si>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</si>
  <si>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</si>
  <si>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</si>
  <si>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</si>
  <si>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</si>
  <si>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</si>
  <si>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</si>
  <si>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</si>
  <si>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</si>
  <si>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</si>
  <si>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</si>
  <si>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</si>
  <si>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</si>
  <si>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</si>
  <si>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</si>
  <si>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</si>
  <si>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</si>
  <si>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</si>
  <si>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</si>
  <si>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</si>
  <si>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</si>
  <si>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</si>
  <si>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</si>
  <si>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</si>
  <si>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</si>
  <si>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</si>
  <si>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</si>
  <si>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</si>
  <si>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</si>
  <si>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</si>
  <si>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</si>
  <si>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</si>
  <si>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</si>
  <si>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</si>
  <si>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</si>
  <si>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</si>
  <si>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</si>
  <si>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</si>
  <si>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</si>
  <si>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</si>
  <si>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</si>
  <si>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</si>
  <si>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</si>
  <si>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</si>
  <si>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</si>
  <si>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</si>
  <si>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</si>
  <si>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</si>
  <si>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</si>
  <si>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</si>
  <si>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</si>
  <si>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</si>
  <si>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</si>
  <si>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</si>
  <si>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</si>
  <si>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</si>
  <si>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</si>
  <si>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</si>
  <si>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</si>
  <si>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</si>
  <si>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</si>
  <si>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</si>
  <si>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</si>
  <si>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</si>
  <si>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</si>
  <si>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</si>
  <si>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</si>
  <si>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</si>
  <si>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</si>
  <si>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</si>
  <si>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</si>
  <si>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</si>
  <si>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</si>
  <si>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</si>
  <si>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</si>
  <si>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</si>
  <si>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</si>
  <si>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</si>
  <si>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</si>
  <si>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</si>
  <si>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</si>
  <si>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</si>
  <si>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</si>
  <si>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</si>
  <si>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</si>
  <si>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</si>
  <si>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</si>
  <si>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</si>
  <si>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</si>
  <si>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</si>
  <si>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</si>
  <si>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</si>
  <si>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</si>
  <si>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</si>
  <si>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</si>
  <si>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</si>
  <si>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</si>
  <si>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</si>
  <si>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</si>
  <si>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</si>
  <si>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</si>
  <si>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</si>
  <si>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</si>
  <si>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</si>
  <si>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</si>
  <si>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</si>
  <si>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</si>
  <si>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</si>
  <si>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</si>
  <si>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</si>
  <si>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</si>
  <si>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</si>
  <si>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</si>
  <si>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</si>
  <si>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</si>
  <si>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</si>
  <si>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</si>
  <si>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</si>
  <si>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</si>
  <si>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</si>
  <si>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</si>
  <si>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</si>
  <si>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</si>
  <si>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</si>
  <si>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</si>
  <si>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</si>
  <si>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</si>
  <si>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</si>
  <si>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</si>
  <si>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</si>
  <si>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</si>
  <si>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</si>
  <si>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</si>
  <si>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</si>
  <si>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</si>
  <si>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</si>
  <si>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</si>
  <si>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</si>
  <si>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</si>
  <si>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</si>
  <si>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</si>
  <si>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</si>
  <si>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</si>
  <si>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</si>
  <si>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</si>
  <si>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</si>
  <si>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</si>
  <si>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</si>
  <si>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</si>
  <si>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</si>
  <si>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</si>
  <si>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</si>
  <si>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</si>
  <si>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</si>
  <si>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</si>
  <si>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</si>
  <si>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</si>
  <si>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</si>
  <si>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</si>
  <si>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</si>
  <si>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</si>
  <si>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</si>
  <si>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</si>
  <si>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</si>
  <si>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</si>
  <si>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</si>
  <si>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</si>
  <si>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</si>
  <si>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</si>
  <si>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</si>
  <si>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</si>
  <si>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</si>
  <si>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</si>
  <si>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</si>
  <si>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</si>
  <si>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</si>
  <si>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</si>
  <si>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</si>
  <si>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</si>
  <si>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</si>
  <si>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</si>
  <si>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</si>
  <si>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</si>
  <si>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</si>
  <si>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</si>
  <si>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</si>
  <si>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</si>
  <si>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</si>
  <si>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</si>
  <si>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</si>
  <si>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</si>
  <si>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</si>
  <si>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</si>
  <si>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</si>
  <si>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</si>
  <si>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</si>
  <si>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</si>
  <si>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</si>
  <si>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</si>
  <si>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</si>
  <si>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</si>
  <si>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</si>
  <si>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</si>
  <si>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</si>
  <si>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</si>
  <si>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</si>
  <si>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</si>
  <si>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</si>
  <si>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</si>
  <si>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</si>
  <si>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</si>
  <si>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</si>
  <si>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</si>
  <si>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</si>
  <si>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</si>
  <si>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</si>
  <si>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</si>
  <si>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</si>
  <si>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</si>
  <si>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</si>
  <si>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</si>
  <si>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</si>
  <si>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</si>
  <si>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</si>
  <si>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</si>
  <si>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</si>
  <si>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</si>
  <si>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</si>
  <si>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</si>
  <si>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</si>
  <si>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</si>
  <si>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</si>
  <si>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</si>
  <si>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</si>
  <si>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</si>
  <si>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</si>
  <si>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</si>
  <si>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</si>
  <si>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</si>
  <si>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</si>
  <si>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</si>
  <si>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</si>
  <si>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</si>
  <si>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</si>
  <si>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</si>
  <si>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</si>
  <si>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</si>
  <si>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</si>
  <si>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</si>
  <si>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</si>
  <si>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</si>
  <si>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</si>
  <si>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</si>
  <si>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</si>
  <si>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</si>
  <si>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</si>
  <si>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</si>
  <si>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</si>
  <si>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</si>
  <si>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</si>
  <si>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</si>
  <si>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</si>
  <si>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</si>
  <si>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</si>
  <si>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</si>
  <si>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</si>
  <si>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</si>
  <si>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</si>
  <si>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</si>
  <si>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</si>
  <si>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</si>
  <si>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</si>
  <si>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</si>
  <si>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</si>
  <si>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</si>
  <si>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</si>
  <si>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</si>
  <si>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</si>
  <si>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</si>
  <si>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</si>
  <si>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</si>
  <si>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</si>
  <si>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</si>
  <si>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</si>
  <si>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</si>
  <si>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</si>
  <si>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</si>
  <si>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</si>
  <si>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</si>
  <si>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</si>
  <si>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</si>
  <si>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</si>
  <si>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</si>
  <si>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</si>
  <si>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</si>
  <si>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</si>
  <si>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</si>
  <si>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</si>
  <si>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</si>
  <si>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</si>
  <si>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</si>
  <si>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</si>
  <si>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</si>
  <si>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</si>
  <si>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</si>
  <si>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</si>
  <si>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</si>
  <si>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</si>
  <si>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</si>
  <si>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</si>
  <si>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</si>
  <si>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</si>
  <si>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</si>
  <si>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</si>
  <si>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</si>
  <si>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</si>
  <si>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</si>
  <si>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</si>
  <si>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</si>
  <si>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</si>
  <si>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</si>
  <si>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</si>
  <si>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</si>
  <si>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</si>
  <si>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</si>
  <si>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</si>
  <si>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</si>
  <si>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</si>
  <si>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</si>
  <si>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</si>
  <si>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</si>
  <si>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</si>
  <si>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</si>
  <si>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</si>
  <si>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</si>
  <si>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</si>
  <si>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</si>
  <si>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</si>
  <si>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</si>
  <si>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</si>
  <si>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</si>
  <si>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</si>
  <si>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</si>
  <si>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</si>
  <si>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</si>
  <si>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</si>
  <si>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</si>
  <si>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</si>
  <si>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</si>
  <si>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</si>
  <si>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</si>
  <si>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</si>
  <si>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</si>
  <si>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</si>
  <si>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</si>
  <si>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</si>
  <si>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</si>
  <si>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</si>
  <si>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</si>
  <si>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</si>
  <si>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</si>
  <si>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</si>
  <si>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</si>
  <si>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</si>
  <si>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</si>
  <si>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</si>
  <si>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</si>
  <si>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</si>
  <si>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</si>
  <si>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</si>
  <si>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</si>
  <si>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</si>
  <si>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</si>
  <si>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</si>
  <si>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</si>
  <si>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</si>
  <si>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</si>
  <si>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</si>
  <si>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</si>
  <si>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</si>
  <si>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</si>
  <si>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</si>
  <si>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</si>
  <si>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</si>
  <si>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</si>
  <si>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</si>
  <si>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</si>
  <si>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</si>
  <si>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</si>
  <si>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</si>
  <si>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</si>
  <si>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</si>
  <si>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</si>
  <si>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</si>
  <si>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</si>
  <si>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</si>
  <si>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</si>
  <si>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</si>
  <si>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</si>
  <si>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</si>
  <si>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</si>
  <si>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</si>
  <si>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</si>
  <si>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</si>
  <si>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</si>
  <si>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</si>
  <si>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</si>
  <si>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</si>
  <si>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</si>
  <si>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</si>
  <si>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</si>
  <si>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</si>
  <si>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</si>
  <si>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</si>
  <si>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</si>
  <si>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</si>
  <si>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</si>
  <si>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</si>
  <si>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</si>
  <si>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</si>
  <si>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</si>
  <si>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</si>
  <si>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</si>
  <si>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</si>
  <si>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</si>
  <si>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</si>
  <si>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</si>
  <si>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</si>
  <si>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</si>
  <si>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</si>
  <si>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</si>
  <si>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</si>
  <si>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</si>
  <si>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</si>
  <si>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</si>
  <si>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</si>
  <si>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</si>
  <si>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</si>
  <si>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</si>
  <si>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</si>
  <si>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</si>
  <si>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</si>
  <si>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</si>
  <si>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</si>
  <si>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</si>
  <si>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</si>
  <si>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</si>
  <si>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</si>
  <si>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</si>
  <si>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</si>
  <si>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</si>
  <si>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</si>
  <si>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</si>
  <si>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</si>
  <si>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</si>
  <si>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</si>
  <si>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</si>
  <si>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</si>
  <si>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</si>
  <si>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</si>
  <si>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</si>
  <si>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</si>
  <si>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</si>
  <si>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</si>
  <si>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</si>
  <si>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</si>
  <si>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</si>
  <si>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</si>
  <si>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</si>
  <si>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</si>
  <si>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</si>
  <si>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</si>
  <si>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</si>
  <si>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</si>
  <si>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</si>
  <si>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</si>
  <si>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</si>
  <si>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</si>
  <si>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</si>
  <si>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</si>
  <si>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</si>
  <si>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</si>
  <si>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</si>
  <si>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</si>
  <si>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</si>
  <si>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</si>
  <si>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</si>
  <si>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</si>
  <si>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</si>
  <si>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</si>
  <si>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</si>
  <si>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</si>
  <si>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</si>
  <si>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</si>
  <si>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</si>
  <si>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</si>
  <si>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</si>
  <si>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</si>
  <si>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</si>
  <si>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</si>
  <si>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</si>
  <si>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</si>
  <si>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</si>
  <si>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</si>
  <si>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</si>
  <si>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</si>
  <si>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</si>
  <si>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</si>
  <si>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</si>
  <si>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</si>
  <si>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</si>
  <si>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</si>
  <si>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</si>
  <si>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</si>
  <si>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</si>
  <si>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</si>
  <si>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</si>
  <si>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</si>
  <si>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</si>
  <si>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</si>
  <si>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</si>
  <si>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</si>
  <si>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</si>
  <si>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</si>
  <si>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</si>
  <si>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</si>
  <si>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</si>
  <si>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</si>
  <si>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</si>
  <si>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</si>
  <si>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</si>
  <si>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</si>
  <si>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</si>
  <si>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</si>
  <si>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</si>
  <si>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</si>
  <si>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</si>
  <si>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</si>
  <si>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</si>
  <si>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</si>
  <si>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</si>
  <si>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</si>
  <si>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</si>
  <si>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</si>
  <si>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</si>
  <si>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</si>
  <si>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</si>
  <si>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</si>
  <si>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</si>
  <si>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</si>
  <si>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</si>
  <si>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</si>
  <si>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</si>
  <si>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</si>
  <si>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</si>
  <si>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</si>
  <si>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</si>
  <si>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</si>
  <si>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</si>
  <si>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</si>
  <si>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</si>
  <si>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</si>
  <si>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</si>
  <si>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</si>
  <si>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</si>
  <si>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</si>
  <si>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</si>
  <si>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</si>
  <si>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</si>
  <si>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</si>
  <si>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</si>
  <si>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</si>
  <si>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</si>
  <si>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</si>
  <si>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</si>
  <si>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</si>
  <si>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</si>
  <si>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</si>
  <si>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</si>
  <si>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</si>
  <si>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</si>
  <si>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</si>
  <si>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</si>
  <si>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</si>
  <si>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</si>
  <si>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</si>
  <si>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</si>
  <si>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</si>
  <si>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</si>
  <si>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</si>
  <si>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</si>
  <si>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</si>
  <si>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</si>
  <si>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</si>
  <si>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</si>
  <si>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</si>
  <si>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</si>
  <si>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</si>
  <si>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</si>
  <si>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</si>
  <si>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</si>
  <si>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</si>
  <si>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</si>
  <si>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</si>
  <si>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</si>
  <si>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</si>
  <si>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</si>
  <si>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</si>
  <si>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</si>
  <si>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</si>
  <si>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</si>
  <si>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</si>
  <si>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</si>
  <si>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</si>
  <si>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</si>
  <si>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</si>
  <si>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</si>
  <si>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</si>
  <si>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</si>
  <si>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</si>
  <si>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</si>
  <si>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</si>
  <si>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</si>
  <si>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</si>
  <si>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</si>
  <si>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</si>
  <si>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</si>
  <si>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</si>
  <si>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</si>
  <si>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</si>
  <si>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</si>
  <si>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</si>
  <si>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</si>
  <si>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</si>
  <si>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</si>
  <si>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</si>
  <si>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</si>
  <si>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</si>
  <si>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</si>
  <si>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</si>
  <si>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</si>
  <si>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</si>
  <si>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</si>
  <si>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</si>
  <si>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</si>
  <si>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</si>
  <si>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</si>
  <si>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</si>
  <si>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</si>
  <si>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</si>
  <si>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</si>
  <si>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</si>
  <si>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</si>
  <si>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</si>
  <si>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</si>
  <si>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</si>
  <si>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</si>
  <si>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</si>
  <si>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</si>
  <si>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</si>
  <si>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</si>
  <si>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</si>
  <si>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</si>
  <si>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</si>
  <si>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</si>
  <si>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</si>
  <si>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</si>
  <si>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</si>
  <si>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</si>
  <si>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</si>
  <si>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</si>
  <si>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</si>
  <si>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</si>
  <si>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</si>
  <si>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</si>
  <si>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</si>
  <si>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</si>
  <si>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</si>
  <si>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</si>
  <si>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</si>
  <si>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</si>
  <si>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</si>
  <si>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</si>
  <si>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</si>
  <si>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</si>
  <si>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</si>
  <si>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</si>
  <si>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</si>
  <si>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</si>
  <si>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</si>
  <si>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</si>
  <si>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</si>
  <si>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</si>
  <si>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</si>
  <si>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</si>
  <si>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</si>
  <si>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</si>
  <si>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</si>
  <si>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</si>
  <si>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</si>
  <si>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</si>
  <si>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</si>
  <si>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</si>
  <si>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</si>
  <si>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</si>
  <si>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</si>
  <si>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</si>
  <si>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</si>
  <si>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</si>
  <si>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</si>
  <si>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</si>
  <si>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</si>
  <si>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</si>
  <si>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</si>
  <si>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</si>
  <si>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</si>
  <si>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</si>
  <si>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</si>
  <si>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</si>
  <si>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</si>
  <si>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</si>
  <si>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</si>
  <si>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</si>
  <si>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</si>
  <si>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</si>
  <si>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</si>
  <si>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</si>
  <si>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</si>
  <si>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</si>
  <si>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</si>
  <si>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</si>
  <si>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</si>
  <si>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</si>
  <si>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</si>
  <si>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</si>
  <si>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</si>
  <si>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</si>
  <si>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</si>
  <si>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</si>
  <si>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</si>
  <si>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</si>
  <si>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</si>
  <si>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</si>
  <si>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</si>
  <si>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</si>
  <si>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</si>
  <si>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</si>
  <si>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</si>
  <si>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</si>
  <si>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</si>
  <si>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</si>
  <si>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</si>
  <si>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</si>
  <si>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</si>
  <si>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</si>
  <si>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</si>
  <si>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</si>
  <si>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</si>
  <si>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</si>
  <si>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</si>
  <si>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</si>
  <si>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</si>
  <si>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</si>
  <si>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</si>
  <si>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</si>
  <si>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</si>
  <si>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</si>
  <si>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</si>
  <si>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</si>
  <si>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</si>
  <si>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</si>
  <si>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</si>
  <si>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</si>
  <si>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</si>
  <si>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</si>
  <si>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</si>
  <si>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</si>
  <si>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</si>
  <si>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</si>
  <si>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</si>
  <si>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</si>
  <si>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</si>
  <si>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</si>
  <si>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</si>
  <si>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</si>
  <si>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</si>
  <si>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</si>
  <si>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</si>
  <si>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</si>
  <si>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</si>
  <si>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</si>
  <si>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</si>
  <si>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</si>
  <si>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</si>
  <si>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</si>
  <si>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</si>
  <si>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</si>
  <si>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</si>
  <si>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</si>
  <si>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</si>
  <si>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</si>
  <si>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</si>
  <si>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</si>
  <si>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</si>
  <si>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</si>
  <si>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</si>
  <si>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</si>
  <si>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</si>
  <si>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</si>
  <si>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</si>
  <si>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</si>
  <si>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</si>
  <si>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</si>
  <si>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</si>
  <si>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</si>
  <si>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</si>
  <si>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</si>
  <si>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</si>
  <si>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</si>
  <si>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</si>
  <si>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</si>
  <si>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</si>
  <si>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</si>
  <si>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</si>
  <si>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</si>
  <si>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</si>
  <si>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</si>
  <si>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</si>
  <si>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</si>
  <si>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</si>
  <si>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</si>
  <si>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</si>
  <si>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</si>
  <si>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</si>
  <si>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</si>
  <si>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</si>
  <si>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</si>
  <si>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</si>
  <si>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</si>
  <si>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</si>
  <si>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</si>
  <si>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</si>
  <si>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</si>
  <si>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</si>
  <si>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</si>
  <si>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</si>
  <si>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</si>
  <si>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</si>
  <si>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</si>
  <si>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</si>
  <si>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</si>
  <si>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</si>
  <si>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</si>
  <si>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</si>
  <si>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</si>
  <si>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</si>
  <si>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</si>
  <si>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</si>
  <si>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</si>
  <si>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</si>
  <si>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</si>
  <si>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</si>
  <si>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</si>
  <si>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</si>
  <si>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</si>
  <si>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</si>
  <si>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</si>
  <si>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</si>
  <si>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</si>
  <si>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</si>
  <si>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</si>
  <si>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</si>
  <si>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</si>
  <si>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</si>
  <si>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</si>
  <si>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</si>
  <si>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</si>
  <si>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</si>
  <si>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</si>
  <si>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</si>
  <si>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</si>
  <si>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</si>
  <si>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</si>
  <si>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</si>
  <si>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</si>
  <si>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</si>
  <si>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</si>
  <si>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</si>
  <si>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</si>
  <si>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</si>
  <si>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</si>
  <si>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</si>
  <si>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</si>
  <si>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</si>
  <si>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</si>
  <si>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</si>
  <si>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</si>
  <si>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</si>
  <si>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</si>
  <si>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</si>
  <si>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</si>
  <si>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</si>
  <si>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</si>
  <si>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</si>
  <si>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</si>
  <si>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</si>
  <si>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</si>
  <si>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</si>
  <si>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</si>
  <si>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</si>
  <si>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</si>
  <si>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</si>
  <si>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</si>
  <si>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</si>
  <si>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</si>
  <si>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</si>
  <si>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</si>
  <si>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</si>
  <si>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</si>
  <si>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</si>
  <si>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</si>
  <si>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</si>
  <si>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</si>
  <si>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</si>
  <si>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</si>
  <si>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</si>
  <si>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</si>
  <si>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</si>
  <si>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</si>
  <si>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</si>
  <si>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</si>
  <si>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</si>
  <si>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</si>
  <si>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</si>
  <si>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</si>
  <si>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</si>
  <si>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</si>
  <si>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</si>
  <si>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</si>
  <si>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</si>
  <si>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</si>
  <si>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</si>
  <si>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</si>
  <si>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</si>
  <si>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</si>
  <si>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</si>
  <si>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</si>
  <si>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</si>
  <si>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</si>
  <si>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</si>
  <si>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</si>
  <si>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</si>
  <si>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</si>
  <si>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</si>
  <si>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</si>
  <si>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</si>
  <si>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</si>
  <si>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</si>
  <si>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</si>
  <si>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</si>
  <si>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</si>
  <si>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</si>
  <si>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</si>
  <si>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</si>
  <si>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</si>
  <si>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</si>
  <si>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</si>
  <si>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</si>
  <si>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</si>
  <si>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</si>
  <si>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</si>
  <si>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</si>
  <si>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</si>
  <si>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</si>
  <si>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</si>
  <si>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</si>
  <si>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</si>
  <si>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</si>
  <si>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</si>
  <si>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</si>
  <si>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</si>
  <si>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</si>
  <si>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</si>
  <si>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</si>
  <si>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</si>
  <si>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</si>
  <si>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</si>
  <si>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</si>
  <si>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</si>
  <si>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</si>
  <si>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</si>
  <si>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</si>
  <si>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</si>
  <si>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</si>
  <si>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</si>
  <si>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</si>
  <si>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</si>
  <si>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</si>
  <si>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</si>
  <si>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</si>
  <si>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</si>
  <si>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</si>
  <si>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</si>
  <si>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</si>
  <si>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</si>
  <si>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</si>
  <si>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</si>
  <si>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</si>
  <si>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</si>
  <si>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</si>
  <si>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</si>
  <si>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</si>
  <si>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</si>
  <si>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</si>
  <si>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</si>
  <si>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</si>
  <si>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</si>
  <si>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</si>
  <si>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</si>
  <si>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</si>
  <si>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</si>
  <si>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</si>
  <si>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</si>
  <si>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</si>
  <si>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</si>
  <si>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</si>
  <si>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</si>
  <si>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</si>
  <si>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</si>
  <si>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</si>
  <si>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</si>
  <si>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</si>
  <si>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</si>
  <si>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</si>
  <si>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</si>
  <si>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</si>
  <si>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</si>
  <si>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</si>
  <si>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</si>
  <si>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</si>
  <si>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</si>
  <si>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</si>
  <si>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</si>
  <si>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</si>
  <si>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</si>
  <si>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</si>
  <si>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</si>
  <si>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</si>
  <si>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</si>
  <si>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</si>
  <si>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</si>
  <si>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</si>
  <si>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</si>
  <si>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</si>
  <si>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</si>
  <si>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</si>
  <si>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</si>
  <si>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</si>
  <si>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</si>
  <si>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</si>
  <si>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</si>
  <si>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</si>
  <si>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</si>
  <si>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</si>
  <si>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</si>
  <si>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</si>
  <si>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</si>
  <si>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</si>
  <si>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</si>
  <si>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</si>
  <si>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</si>
  <si>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</si>
  <si>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</si>
  <si>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</si>
  <si>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</si>
  <si>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</si>
  <si>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</si>
  <si>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</si>
  <si>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</si>
  <si>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</si>
  <si>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</si>
  <si>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</si>
  <si>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</si>
  <si>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</si>
  <si>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</si>
  <si>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</si>
  <si>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</si>
  <si>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</si>
  <si>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</si>
  <si>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</si>
  <si>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</si>
  <si>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</si>
  <si>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</si>
  <si>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</si>
  <si>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</si>
  <si>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</si>
  <si>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</si>
  <si>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</si>
  <si>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</si>
  <si>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</si>
  <si>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</si>
  <si>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</si>
  <si>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</si>
  <si>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</si>
  <si>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</si>
  <si>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</si>
  <si>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</si>
  <si>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</si>
  <si>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</si>
  <si>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</si>
  <si>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</si>
  <si>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</si>
  <si>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</si>
  <si>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</si>
  <si>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</si>
  <si>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</si>
  <si>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</si>
  <si>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</si>
  <si>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</si>
  <si>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</si>
  <si>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</si>
  <si>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</si>
  <si>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</si>
  <si>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</si>
  <si>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</si>
  <si>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</si>
  <si>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</si>
  <si>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</si>
  <si>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</si>
  <si>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</si>
  <si>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</si>
  <si>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</si>
  <si>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</si>
  <si>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</si>
  <si>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</si>
  <si>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</si>
  <si>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</si>
  <si>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</si>
  <si>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</si>
  <si>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</si>
  <si>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</si>
  <si>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</si>
  <si>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</si>
  <si>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</si>
  <si>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</si>
  <si>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</si>
  <si>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</si>
  <si>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</si>
  <si>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</si>
  <si>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</si>
  <si>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</si>
  <si>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</si>
  <si>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</si>
  <si>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</si>
  <si>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</si>
  <si>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</si>
  <si>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</si>
  <si>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</si>
  <si>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</si>
  <si>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</si>
  <si>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</si>
  <si>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</si>
  <si>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</si>
  <si>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</si>
  <si>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</si>
  <si>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</si>
  <si>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</si>
  <si>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</si>
  <si>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</si>
  <si>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</si>
  <si>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</si>
  <si>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</si>
  <si>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</si>
  <si>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</si>
  <si>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</si>
  <si>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</si>
  <si>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</si>
  <si>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</si>
  <si>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</si>
  <si>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</si>
  <si>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</si>
  <si>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</si>
  <si>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</si>
  <si>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</si>
  <si>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</si>
  <si>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</si>
  <si>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</si>
  <si>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</si>
  <si>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</si>
  <si>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</si>
  <si>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</si>
  <si>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</si>
  <si>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</si>
  <si>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</si>
  <si>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</si>
  <si>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</si>
  <si>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</si>
  <si>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</si>
  <si>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</si>
  <si>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</si>
  <si>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</si>
  <si>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</si>
  <si>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</si>
  <si>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</si>
  <si>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</si>
  <si>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</si>
  <si>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</si>
  <si>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</si>
  <si>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</si>
  <si>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</si>
  <si>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</si>
  <si>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</si>
  <si>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</si>
  <si>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</si>
  <si>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</si>
  <si>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</si>
  <si>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</si>
  <si>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</si>
  <si>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</si>
  <si>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</si>
  <si>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</si>
  <si>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</si>
  <si>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</si>
  <si>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</si>
  <si>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</si>
  <si>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</si>
  <si>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</si>
  <si>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</si>
  <si>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</si>
  <si>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</si>
  <si>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</si>
  <si>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</si>
  <si>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</si>
  <si>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</si>
  <si>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</si>
  <si>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</si>
  <si>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</si>
  <si>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</si>
  <si>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</si>
  <si>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</si>
  <si>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</si>
  <si>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</si>
  <si>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</si>
  <si>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</si>
  <si>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</si>
  <si>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</si>
  <si>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</si>
  <si>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</si>
  <si>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</si>
  <si>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</si>
  <si>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</si>
  <si>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</si>
  <si>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</si>
  <si>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</si>
  <si>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</si>
  <si>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</si>
  <si>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</si>
  <si>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</si>
  <si>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</si>
  <si>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</si>
  <si>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</si>
  <si>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</si>
  <si>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</si>
  <si>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</si>
  <si>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</si>
  <si>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</si>
  <si>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</si>
  <si>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</si>
  <si>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</si>
  <si>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</si>
  <si>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</si>
  <si>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</si>
  <si>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</si>
  <si>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</si>
  <si>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</si>
  <si>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</si>
  <si>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</si>
  <si>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</si>
  <si>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</si>
  <si>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</si>
  <si>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</si>
  <si>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</si>
  <si>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</si>
  <si>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</si>
  <si>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</si>
  <si>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</si>
  <si>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</si>
  <si>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</si>
  <si>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</si>
  <si>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</si>
  <si>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</si>
  <si>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</si>
  <si>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</si>
  <si>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</si>
  <si>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</si>
  <si>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</si>
  <si>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</si>
  <si>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</si>
  <si>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</si>
  <si>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</si>
  <si>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</si>
  <si>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</si>
  <si>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</si>
  <si>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</si>
  <si>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</si>
  <si>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</si>
  <si>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</si>
  <si>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</si>
  <si>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</si>
  <si>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</si>
  <si>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</si>
  <si>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</si>
  <si>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</si>
  <si>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</si>
  <si>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</si>
  <si>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</si>
  <si>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</si>
  <si>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</si>
  <si>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</si>
  <si>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</si>
  <si>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</si>
  <si>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</si>
  <si>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</si>
  <si>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</si>
  <si>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</si>
  <si>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</si>
  <si>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</si>
  <si>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</si>
  <si>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</si>
  <si>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</si>
  <si>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</si>
  <si>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</si>
  <si>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</si>
  <si>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</si>
  <si>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</si>
  <si>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</si>
  <si>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</si>
  <si>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</si>
  <si>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</si>
  <si>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</si>
  <si>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</si>
  <si>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</si>
  <si>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</si>
  <si>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</si>
  <si>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</si>
  <si>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</si>
  <si>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</si>
  <si>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</si>
  <si>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</si>
  <si>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</si>
  <si>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</si>
  <si>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</si>
  <si>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</si>
  <si>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</si>
  <si>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</si>
  <si>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</si>
  <si>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</si>
  <si>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</si>
  <si>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</si>
  <si>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</si>
  <si>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</si>
  <si>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</si>
  <si>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</si>
  <si>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</si>
  <si>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</si>
  <si>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</si>
  <si>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</si>
  <si>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</si>
  <si>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</si>
  <si>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</si>
  <si>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</si>
  <si>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</si>
  <si>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</si>
  <si>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</si>
  <si>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</si>
  <si>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</si>
  <si>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</si>
  <si>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</si>
  <si>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</si>
  <si>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</si>
  <si>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</si>
  <si>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</si>
  <si>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</si>
  <si>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</si>
  <si>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</si>
  <si>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</si>
  <si>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</si>
  <si>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</si>
  <si>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</si>
  <si>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</si>
  <si>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</si>
  <si>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</si>
  <si>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</si>
  <si>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</si>
  <si>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</si>
  <si>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</si>
  <si>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</si>
  <si>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</si>
  <si>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</si>
  <si>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</si>
  <si>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</si>
  <si>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</si>
  <si>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</si>
  <si>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</si>
  <si>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</si>
  <si>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</si>
  <si>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</si>
  <si>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</si>
  <si>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</si>
  <si>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</si>
  <si>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</si>
  <si>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</si>
  <si>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</si>
  <si>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</si>
  <si>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</si>
  <si>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</si>
  <si>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</si>
  <si>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</si>
  <si>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</si>
  <si>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</si>
  <si>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</si>
  <si>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</si>
  <si>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</si>
  <si>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</si>
  <si>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</si>
  <si>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</si>
  <si>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</si>
  <si>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</si>
  <si>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</si>
  <si>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</si>
  <si>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</si>
  <si>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</si>
  <si>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</si>
  <si>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</si>
  <si>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</si>
  <si>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</si>
  <si>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</si>
  <si>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</si>
  <si>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</si>
  <si>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</si>
  <si>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</si>
  <si>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</si>
  <si>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</si>
  <si>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</si>
  <si>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</si>
  <si>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</si>
  <si>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</si>
  <si>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</si>
  <si>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</si>
  <si>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</si>
  <si>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</si>
  <si>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</si>
  <si>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</si>
  <si>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</si>
  <si>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</si>
  <si>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</si>
  <si>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</si>
  <si>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</si>
  <si>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</si>
  <si>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</si>
  <si>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</si>
  <si>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</si>
  <si>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</si>
  <si>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</si>
  <si>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</si>
  <si>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</si>
  <si>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</si>
  <si>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</si>
  <si>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</si>
  <si>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</si>
  <si>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</si>
  <si>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Allied Metal Company</t>
  </si>
  <si>
    <t>Mark A. Simpson</t>
  </si>
  <si>
    <t>msimpson@alliedmetalcompany.com</t>
  </si>
  <si>
    <t>312-994-7002</t>
  </si>
  <si>
    <t>Counsel for Regulatory Matters</t>
  </si>
  <si>
    <t>Only on Silicon Metal and other "non scrap" raw material items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</si>
</sst>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Allied%20Metal\Conflict%20Minerals\RMI_CMRT_6.4.xlsx" TargetMode="External"/><Relationship Id="rId1" Type="http://schemas.openxmlformats.org/officeDocument/2006/relationships/externalLinkPath" Target="RMI_CMRT_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ow r="77">
          <cell r="G77" t="str">
            <v>https://allliedmetalcompany.com/material-declarations-cm-reach=rohs/</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simpson@alliedmetalcompan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simpson@alliedmetalcompan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5" customHeight="1">
      <c r="A29" s="296"/>
      <c r="B29" s="309"/>
      <c r="C29" s="303"/>
      <c r="D29" s="306"/>
      <c r="E29" s="294"/>
      <c r="F29" s="165" t="s">
        <v>57</v>
      </c>
      <c r="G29" s="25"/>
    </row>
    <row r="30" spans="1:7" ht="62.4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E93761D-AC69-44DC-AB0E-3F1C527C9B4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438EB66-95AE-432C-B63B-D8BC57C8691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15819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15818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15819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45778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475</v>
      </c>
      <c r="E77" s="327"/>
      <c r="F77" s="57"/>
      <c r="G77" s="354" t="str">
        <f>[1]Declaration!$G$77</f>
        <v>https://allliedmetalcompany.com/material-declarations-cm-reach=rohs/</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14853</v>
      </c>
      <c r="E83" s="327"/>
      <c r="F83" s="57"/>
      <c r="G83" s="328" t="s">
        <v>15822</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
      </c>
    </row>
    <row r="101" spans="2:7" ht="15.75" hidden="1">
      <c r="B101" s="236" t="s">
        <v>2433</v>
      </c>
      <c r="D101" s="282" t="str">
        <f>IF(AND(OR($D$27="Yes",$D$27=""),OR($D$33="Yes",$D$33="")),"Unknown","")</f>
        <v/>
      </c>
      <c r="E101" s="282" t="str">
        <f>IF(AND(OR($D$26="Yes",$D$26=""),OR($D$32="Yes",$D$32="")),"None","")</f>
        <v/>
      </c>
      <c r="G101" s="282" t="str">
        <f>IF(OR($D$28="Yes",$D$28=""),"No","")</f>
        <v/>
      </c>
    </row>
    <row r="102" spans="2:7" ht="15.75" hidden="1">
      <c r="B102" s="236" t="s">
        <v>2434</v>
      </c>
      <c r="D102" s="282" t="str">
        <f>IF(AND(OR($D$28="Yes",$D$28=""),OR($D$34="Yes",$D$34="")),"Yes","")</f>
        <v/>
      </c>
      <c r="E102" s="282" t="str">
        <f>IF(AND(OR($D$27="Yes",$D$27=""),OR($D$33="Yes",$D$33="")),"100%","")</f>
        <v/>
      </c>
      <c r="G102" s="282" t="str">
        <f>IF(OR($D$29="Yes",$D$29=""),"Yes","")</f>
        <v/>
      </c>
    </row>
    <row r="103" spans="2:7" ht="15.75" hidden="1">
      <c r="B103" s="236" t="s">
        <v>2435</v>
      </c>
      <c r="D103" s="282" t="str">
        <f>IF(AND(OR($D$28="Yes",$D$28=""),OR($D$34="Yes",$D$34="")),"No","")</f>
        <v/>
      </c>
      <c r="E103" s="282" t="str">
        <f>IF(AND(OR($D$27="Yes",$D$27=""),OR($D$33="Yes",$D$33="")),"Greater than 90%","")</f>
        <v/>
      </c>
      <c r="G103" s="282" t="str">
        <f>IF(OR($D$29="Yes",$D$29=""),"No","")</f>
        <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CA58960-1A1C-4E39-B653-E81B60326190}"/>
    <hyperlink ref="D20" r:id="rId4" xr:uid="{A3369840-180C-451A-A6B2-B8265363DF2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84A2469-AF52-4BF1-857E-1061A573221A}"/>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Allied Metal Company</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Mark A. Simpson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msimpson@alliedmetalcompany.com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312-994-7002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Mark A. Simpson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msimpson@alliedmetalcompany.com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https://allliedmetalcompany.com/material-declarations-cm-reach=rohs/</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Mark Simpson</cp:lastModifiedBy>
  <cp:lastPrinted>2015-04-21T20:47:43Z</cp:lastPrinted>
  <dcterms:created xsi:type="dcterms:W3CDTF">2010-06-21T21:00:23Z</dcterms:created>
  <dcterms:modified xsi:type="dcterms:W3CDTF">2025-05-19T11:24:51Z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